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4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5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6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7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8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9.xml" ContentType="application/vnd.openxmlformats-officedocument.drawing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0.xml" ContentType="application/vnd.openxmlformats-officedocument.drawing+xml"/>
  <Override PartName="/xl/charts/chart251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drawings/drawing11.xml" ContentType="application/vnd.openxmlformats-officedocument.drawing+xml"/>
  <Override PartName="/xl/charts/chart252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langr-my.sharepoint.com/personal/xmakr_planet_gr/Documents/5535 ΤΣ RIS3 2021-27/work/Deliverable 5/"/>
    </mc:Choice>
  </mc:AlternateContent>
  <xr:revisionPtr revIDLastSave="1545" documentId="8_{922373CB-0D37-EC4D-80D7-8E815B1CB6F4}" xr6:coauthVersionLast="46" xr6:coauthVersionMax="46" xr10:uidLastSave="{3C79AB9D-62BC-6B4A-B02D-EA7D64C61E87}"/>
  <bookViews>
    <workbookView xWindow="0" yWindow="500" windowWidth="28800" windowHeight="16380" tabRatio="843" firstSheet="4" activeTab="10" xr2:uid="{00000000-000D-0000-FFFF-FFFF00000000}"/>
  </bookViews>
  <sheets>
    <sheet name="Agrifood_EU_National level" sheetId="5" r:id="rId1"/>
    <sheet name="Health_Med_EU_National level" sheetId="6" r:id="rId2"/>
    <sheet name="ICT_EU_National level" sheetId="8" r:id="rId3"/>
    <sheet name="Energy_EU_National level" sheetId="7" r:id="rId4"/>
    <sheet name="Environm_EU_National level" sheetId="9" r:id="rId5"/>
    <sheet name="Transport_EU_National level" sheetId="10" r:id="rId6"/>
    <sheet name="Materials_EU_National level" sheetId="11" r:id="rId7"/>
    <sheet name="Tourism_EU_National level" sheetId="13" r:id="rId8"/>
    <sheet name="D4" sheetId="4" r:id="rId9"/>
    <sheet name="ΕΔΚ Α και Β Υποβ. ανά Περιφ." sheetId="15" r:id="rId10"/>
    <sheet name="ΕΔΚ % Συμμετοχής ανά Τομέα" sheetId="16" r:id="rId11"/>
  </sheets>
  <externalReferences>
    <externalReference r:id="rId12"/>
  </externalReferences>
  <definedNames>
    <definedName name="_xlnm._FilterDatabase" localSheetId="0" hidden="1">'Agrifood_EU_National level'!$A$216:$F$229</definedName>
    <definedName name="_xlnm._FilterDatabase" localSheetId="3" hidden="1">'Energy_EU_National level'!$A$198:$C$198</definedName>
    <definedName name="_xlnm._FilterDatabase" localSheetId="4" hidden="1">'Environm_EU_National level'!$A$229:$C$229</definedName>
    <definedName name="_xlnm._FilterDatabase" localSheetId="1" hidden="1">'Health_Med_EU_National level'!$A$214:$AW$214</definedName>
    <definedName name="_xlnm._FilterDatabase" localSheetId="2" hidden="1">'ICT_EU_National level'!$A$215:$AW$215</definedName>
    <definedName name="_xlnm._FilterDatabase" localSheetId="6" hidden="1">'Materials_EU_National level'!$A$242:$C$242</definedName>
    <definedName name="_xlnm._FilterDatabase" localSheetId="7" hidden="1">'Tourism_EU_National level'!$A$209:$C$209</definedName>
    <definedName name="_xlnm._FilterDatabase" localSheetId="5" hidden="1">'Transport_EU_National level'!$A$232:$C$232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9" i="4" l="1"/>
  <c r="B2" i="16"/>
  <c r="AT39" i="4"/>
  <c r="AM39" i="4"/>
  <c r="AH39" i="4"/>
  <c r="Z39" i="4"/>
  <c r="S39" i="4"/>
  <c r="M39" i="4"/>
  <c r="G39" i="4"/>
  <c r="U31" i="4"/>
  <c r="S31" i="4"/>
  <c r="Q31" i="4"/>
  <c r="O31" i="4"/>
  <c r="M31" i="4"/>
  <c r="K31" i="4"/>
  <c r="I31" i="4"/>
  <c r="G31" i="4"/>
  <c r="E31" i="4"/>
  <c r="C31" i="4"/>
  <c r="B30" i="4"/>
  <c r="V30" i="4" s="1"/>
  <c r="U21" i="4"/>
  <c r="S21" i="4"/>
  <c r="Q21" i="4"/>
  <c r="O21" i="4"/>
  <c r="M21" i="4"/>
  <c r="K21" i="4"/>
  <c r="I21" i="4"/>
  <c r="G21" i="4"/>
  <c r="E21" i="4"/>
  <c r="C21" i="4"/>
  <c r="U11" i="4"/>
  <c r="S11" i="4"/>
  <c r="Q11" i="4"/>
  <c r="O11" i="4"/>
  <c r="M11" i="4"/>
  <c r="K11" i="4"/>
  <c r="I11" i="4"/>
  <c r="G11" i="4"/>
  <c r="E11" i="4"/>
  <c r="C11" i="4"/>
  <c r="N30" i="4" l="1"/>
  <c r="H30" i="4"/>
  <c r="J30" i="4"/>
  <c r="L30" i="4"/>
  <c r="P30" i="4"/>
  <c r="R30" i="4"/>
  <c r="D30" i="4"/>
  <c r="T30" i="4"/>
  <c r="F30" i="4"/>
  <c r="H168" i="13"/>
  <c r="H134" i="13"/>
  <c r="H132" i="13"/>
  <c r="H138" i="13"/>
  <c r="H135" i="13"/>
  <c r="H133" i="13"/>
  <c r="H140" i="13"/>
  <c r="H136" i="13"/>
  <c r="H137" i="13"/>
  <c r="H147" i="13"/>
  <c r="H139" i="13"/>
  <c r="H142" i="13"/>
  <c r="H141" i="13"/>
  <c r="H143" i="13"/>
  <c r="H144" i="13"/>
  <c r="H145" i="13"/>
  <c r="H146" i="13"/>
  <c r="H148" i="13"/>
  <c r="H150" i="13"/>
  <c r="H149" i="13"/>
  <c r="H151" i="13"/>
  <c r="H154" i="13"/>
  <c r="H152" i="13"/>
  <c r="H157" i="13"/>
  <c r="H155" i="13"/>
  <c r="H153" i="13"/>
  <c r="H159" i="13"/>
  <c r="H156" i="13"/>
  <c r="H160" i="13"/>
  <c r="H158" i="13"/>
  <c r="H163" i="13"/>
  <c r="H164" i="13"/>
  <c r="H167" i="13"/>
  <c r="H161" i="13"/>
  <c r="H162" i="13"/>
  <c r="H166" i="13"/>
  <c r="H165" i="13"/>
  <c r="E134" i="13"/>
  <c r="E132" i="13"/>
  <c r="E138" i="13"/>
  <c r="E135" i="13"/>
  <c r="E133" i="13"/>
  <c r="E140" i="13"/>
  <c r="E136" i="13"/>
  <c r="E137" i="13"/>
  <c r="K137" i="13" s="1"/>
  <c r="E147" i="13"/>
  <c r="E139" i="13"/>
  <c r="E142" i="13"/>
  <c r="E141" i="13"/>
  <c r="E143" i="13"/>
  <c r="E144" i="13"/>
  <c r="E145" i="13"/>
  <c r="E146" i="13"/>
  <c r="K146" i="13" s="1"/>
  <c r="E148" i="13"/>
  <c r="E150" i="13"/>
  <c r="E149" i="13"/>
  <c r="E151" i="13"/>
  <c r="E154" i="13"/>
  <c r="E152" i="13"/>
  <c r="E157" i="13"/>
  <c r="E155" i="13"/>
  <c r="K155" i="13" s="1"/>
  <c r="E153" i="13"/>
  <c r="E159" i="13"/>
  <c r="E156" i="13"/>
  <c r="E160" i="13"/>
  <c r="E158" i="13"/>
  <c r="E163" i="13"/>
  <c r="E164" i="13"/>
  <c r="E167" i="13"/>
  <c r="K167" i="13" s="1"/>
  <c r="E161" i="13"/>
  <c r="E162" i="13"/>
  <c r="E166" i="13"/>
  <c r="E165" i="13"/>
  <c r="E168" i="13"/>
  <c r="K168" i="13" s="1"/>
  <c r="H131" i="13"/>
  <c r="E131" i="13"/>
  <c r="H131" i="11"/>
  <c r="H139" i="11"/>
  <c r="H140" i="11"/>
  <c r="H134" i="11"/>
  <c r="H141" i="11"/>
  <c r="H142" i="11"/>
  <c r="H133" i="11"/>
  <c r="H145" i="11"/>
  <c r="H135" i="11"/>
  <c r="H151" i="11"/>
  <c r="H136" i="11"/>
  <c r="H152" i="11"/>
  <c r="H153" i="11"/>
  <c r="H137" i="11"/>
  <c r="H157" i="11"/>
  <c r="H138" i="11"/>
  <c r="H158" i="11"/>
  <c r="H143" i="11"/>
  <c r="H161" i="11"/>
  <c r="H144" i="11"/>
  <c r="H162" i="11"/>
  <c r="H146" i="11"/>
  <c r="H147" i="11"/>
  <c r="H149" i="11"/>
  <c r="H163" i="11"/>
  <c r="H164" i="11"/>
  <c r="H165" i="11"/>
  <c r="H166" i="11"/>
  <c r="H154" i="11"/>
  <c r="H167" i="11"/>
  <c r="H148" i="11"/>
  <c r="H150" i="11"/>
  <c r="H172" i="11"/>
  <c r="H159" i="11"/>
  <c r="H173" i="11"/>
  <c r="H174" i="11"/>
  <c r="H175" i="11"/>
  <c r="H176" i="11"/>
  <c r="H177" i="11"/>
  <c r="H178" i="11"/>
  <c r="H179" i="11"/>
  <c r="H180" i="11"/>
  <c r="H155" i="11"/>
  <c r="H181" i="11"/>
  <c r="H182" i="11"/>
  <c r="H160" i="11"/>
  <c r="H188" i="11"/>
  <c r="H189" i="11"/>
  <c r="H168" i="11"/>
  <c r="H169" i="11"/>
  <c r="H190" i="11"/>
  <c r="H156" i="11"/>
  <c r="H191" i="11"/>
  <c r="H192" i="11"/>
  <c r="H193" i="11"/>
  <c r="H170" i="11"/>
  <c r="H183" i="11"/>
  <c r="H184" i="11"/>
  <c r="H194" i="11"/>
  <c r="H195" i="11"/>
  <c r="H185" i="11"/>
  <c r="H171" i="11"/>
  <c r="H196" i="11"/>
  <c r="H186" i="11"/>
  <c r="H197" i="11"/>
  <c r="H198" i="11"/>
  <c r="H199" i="11"/>
  <c r="H187" i="11"/>
  <c r="H200" i="11"/>
  <c r="H201" i="11"/>
  <c r="E131" i="11"/>
  <c r="E139" i="11"/>
  <c r="E140" i="11"/>
  <c r="E134" i="11"/>
  <c r="E141" i="11"/>
  <c r="K141" i="11" s="1"/>
  <c r="E142" i="11"/>
  <c r="K142" i="11" s="1"/>
  <c r="E133" i="11"/>
  <c r="K133" i="11" s="1"/>
  <c r="E145" i="11"/>
  <c r="E135" i="11"/>
  <c r="E151" i="11"/>
  <c r="E136" i="11"/>
  <c r="E152" i="11"/>
  <c r="E153" i="11"/>
  <c r="K153" i="11" s="1"/>
  <c r="E137" i="11"/>
  <c r="K137" i="11" s="1"/>
  <c r="E157" i="11"/>
  <c r="K157" i="11" s="1"/>
  <c r="E138" i="11"/>
  <c r="E158" i="11"/>
  <c r="E143" i="11"/>
  <c r="E161" i="11"/>
  <c r="E144" i="11"/>
  <c r="E162" i="11"/>
  <c r="K162" i="11" s="1"/>
  <c r="E146" i="11"/>
  <c r="K146" i="11" s="1"/>
  <c r="E147" i="11"/>
  <c r="K147" i="11" s="1"/>
  <c r="E149" i="11"/>
  <c r="E163" i="11"/>
  <c r="E164" i="11"/>
  <c r="E165" i="11"/>
  <c r="E166" i="11"/>
  <c r="E154" i="11"/>
  <c r="K154" i="11" s="1"/>
  <c r="E167" i="11"/>
  <c r="K167" i="11" s="1"/>
  <c r="E148" i="11"/>
  <c r="K148" i="11" s="1"/>
  <c r="E150" i="11"/>
  <c r="E172" i="11"/>
  <c r="E159" i="11"/>
  <c r="E173" i="11"/>
  <c r="E174" i="11"/>
  <c r="E175" i="11"/>
  <c r="K175" i="11" s="1"/>
  <c r="E176" i="11"/>
  <c r="K176" i="11" s="1"/>
  <c r="E177" i="11"/>
  <c r="K177" i="11" s="1"/>
  <c r="E178" i="11"/>
  <c r="E179" i="11"/>
  <c r="E180" i="11"/>
  <c r="E155" i="11"/>
  <c r="E181" i="11"/>
  <c r="E182" i="11"/>
  <c r="K182" i="11" s="1"/>
  <c r="E160" i="11"/>
  <c r="K160" i="11" s="1"/>
  <c r="E188" i="11"/>
  <c r="K188" i="11" s="1"/>
  <c r="E189" i="11"/>
  <c r="E168" i="11"/>
  <c r="E169" i="11"/>
  <c r="E190" i="11"/>
  <c r="E156" i="11"/>
  <c r="E191" i="11"/>
  <c r="K191" i="11" s="1"/>
  <c r="E192" i="11"/>
  <c r="K192" i="11" s="1"/>
  <c r="E193" i="11"/>
  <c r="K193" i="11" s="1"/>
  <c r="E170" i="11"/>
  <c r="E183" i="11"/>
  <c r="E184" i="11"/>
  <c r="E194" i="11"/>
  <c r="E195" i="11"/>
  <c r="E185" i="11"/>
  <c r="K185" i="11" s="1"/>
  <c r="E171" i="11"/>
  <c r="K171" i="11" s="1"/>
  <c r="E196" i="11"/>
  <c r="K196" i="11" s="1"/>
  <c r="E186" i="11"/>
  <c r="E197" i="11"/>
  <c r="E198" i="11"/>
  <c r="E199" i="11"/>
  <c r="E187" i="11"/>
  <c r="E200" i="11"/>
  <c r="K200" i="11" s="1"/>
  <c r="E201" i="11"/>
  <c r="K201" i="11" s="1"/>
  <c r="H132" i="11"/>
  <c r="E132" i="11"/>
  <c r="K132" i="11" s="1"/>
  <c r="H131" i="10"/>
  <c r="H132" i="10"/>
  <c r="H135" i="10"/>
  <c r="H134" i="10"/>
  <c r="H136" i="10"/>
  <c r="H137" i="10"/>
  <c r="H143" i="10"/>
  <c r="H138" i="10"/>
  <c r="H139" i="10"/>
  <c r="H147" i="10"/>
  <c r="H140" i="10"/>
  <c r="H141" i="10"/>
  <c r="H144" i="10"/>
  <c r="H145" i="10"/>
  <c r="H142" i="10"/>
  <c r="H146" i="10"/>
  <c r="H155" i="10"/>
  <c r="H148" i="10"/>
  <c r="H156" i="10"/>
  <c r="H161" i="10"/>
  <c r="H149" i="10"/>
  <c r="H151" i="10"/>
  <c r="H162" i="10"/>
  <c r="H163" i="10"/>
  <c r="H152" i="10"/>
  <c r="H153" i="10"/>
  <c r="H165" i="10"/>
  <c r="H166" i="10"/>
  <c r="H154" i="10"/>
  <c r="H150" i="10"/>
  <c r="H157" i="10"/>
  <c r="H167" i="10"/>
  <c r="H168" i="10"/>
  <c r="H169" i="10"/>
  <c r="H158" i="10"/>
  <c r="H164" i="10"/>
  <c r="H159" i="10"/>
  <c r="H160" i="10"/>
  <c r="H170" i="10"/>
  <c r="H171" i="10"/>
  <c r="H177" i="10"/>
  <c r="H178" i="10"/>
  <c r="H179" i="10"/>
  <c r="H180" i="10"/>
  <c r="H172" i="10"/>
  <c r="H181" i="10"/>
  <c r="H173" i="10"/>
  <c r="H174" i="10"/>
  <c r="H175" i="10"/>
  <c r="H182" i="10"/>
  <c r="H184" i="10"/>
  <c r="H185" i="10"/>
  <c r="H176" i="10"/>
  <c r="H183" i="10"/>
  <c r="H186" i="10"/>
  <c r="H187" i="10"/>
  <c r="H188" i="10"/>
  <c r="H189" i="10"/>
  <c r="E131" i="10"/>
  <c r="K131" i="10" s="1"/>
  <c r="E132" i="10"/>
  <c r="K132" i="10" s="1"/>
  <c r="E135" i="10"/>
  <c r="K135" i="10" s="1"/>
  <c r="E134" i="10"/>
  <c r="E136" i="10"/>
  <c r="E137" i="10"/>
  <c r="E143" i="10"/>
  <c r="E138" i="10"/>
  <c r="K138" i="10" s="1"/>
  <c r="E139" i="10"/>
  <c r="K139" i="10" s="1"/>
  <c r="E147" i="10"/>
  <c r="K147" i="10" s="1"/>
  <c r="E140" i="10"/>
  <c r="K140" i="10" s="1"/>
  <c r="E141" i="10"/>
  <c r="E144" i="10"/>
  <c r="E145" i="10"/>
  <c r="K145" i="10" s="1"/>
  <c r="E142" i="10"/>
  <c r="E146" i="10"/>
  <c r="K146" i="10" s="1"/>
  <c r="E155" i="10"/>
  <c r="K155" i="10" s="1"/>
  <c r="E148" i="10"/>
  <c r="K148" i="10" s="1"/>
  <c r="E156" i="10"/>
  <c r="K156" i="10" s="1"/>
  <c r="E161" i="10"/>
  <c r="E149" i="10"/>
  <c r="E151" i="10"/>
  <c r="K151" i="10" s="1"/>
  <c r="E162" i="10"/>
  <c r="E163" i="10"/>
  <c r="K163" i="10" s="1"/>
  <c r="E152" i="10"/>
  <c r="K152" i="10" s="1"/>
  <c r="E153" i="10"/>
  <c r="K153" i="10" s="1"/>
  <c r="E165" i="10"/>
  <c r="K165" i="10" s="1"/>
  <c r="E166" i="10"/>
  <c r="E154" i="10"/>
  <c r="E150" i="10"/>
  <c r="K150" i="10" s="1"/>
  <c r="E157" i="10"/>
  <c r="E167" i="10"/>
  <c r="K167" i="10" s="1"/>
  <c r="E168" i="10"/>
  <c r="K168" i="10" s="1"/>
  <c r="E169" i="10"/>
  <c r="K169" i="10" s="1"/>
  <c r="E158" i="10"/>
  <c r="K158" i="10" s="1"/>
  <c r="E164" i="10"/>
  <c r="E159" i="10"/>
  <c r="E160" i="10"/>
  <c r="K160" i="10" s="1"/>
  <c r="E170" i="10"/>
  <c r="E171" i="10"/>
  <c r="K171" i="10" s="1"/>
  <c r="E177" i="10"/>
  <c r="K177" i="10" s="1"/>
  <c r="E178" i="10"/>
  <c r="K178" i="10" s="1"/>
  <c r="E179" i="10"/>
  <c r="K179" i="10" s="1"/>
  <c r="E180" i="10"/>
  <c r="E172" i="10"/>
  <c r="E181" i="10"/>
  <c r="K181" i="10" s="1"/>
  <c r="E173" i="10"/>
  <c r="E174" i="10"/>
  <c r="K174" i="10" s="1"/>
  <c r="E175" i="10"/>
  <c r="K175" i="10" s="1"/>
  <c r="E182" i="10"/>
  <c r="K182" i="10" s="1"/>
  <c r="E184" i="10"/>
  <c r="K184" i="10" s="1"/>
  <c r="E185" i="10"/>
  <c r="E176" i="10"/>
  <c r="E183" i="10"/>
  <c r="K183" i="10" s="1"/>
  <c r="E186" i="10"/>
  <c r="E187" i="10"/>
  <c r="K187" i="10" s="1"/>
  <c r="E188" i="10"/>
  <c r="K188" i="10" s="1"/>
  <c r="E189" i="10"/>
  <c r="K189" i="10" s="1"/>
  <c r="H133" i="10"/>
  <c r="E133" i="10"/>
  <c r="H132" i="9"/>
  <c r="H133" i="9"/>
  <c r="H134" i="9"/>
  <c r="H135" i="9"/>
  <c r="H142" i="9"/>
  <c r="H144" i="9"/>
  <c r="H136" i="9"/>
  <c r="H137" i="9"/>
  <c r="H148" i="9"/>
  <c r="H138" i="9"/>
  <c r="H140" i="9"/>
  <c r="H139" i="9"/>
  <c r="H141" i="9"/>
  <c r="H160" i="9"/>
  <c r="H143" i="9"/>
  <c r="H145" i="9"/>
  <c r="H149" i="9"/>
  <c r="H154" i="9"/>
  <c r="H164" i="9"/>
  <c r="H146" i="9"/>
  <c r="H147" i="9"/>
  <c r="H150" i="9"/>
  <c r="H152" i="9"/>
  <c r="H157" i="9"/>
  <c r="H155" i="9"/>
  <c r="H165" i="9"/>
  <c r="H166" i="9"/>
  <c r="H151" i="9"/>
  <c r="H156" i="9"/>
  <c r="H153" i="9"/>
  <c r="H169" i="9"/>
  <c r="H158" i="9"/>
  <c r="H161" i="9"/>
  <c r="H159" i="9"/>
  <c r="H162" i="9"/>
  <c r="H171" i="9"/>
  <c r="H172" i="9"/>
  <c r="H167" i="9"/>
  <c r="H163" i="9"/>
  <c r="H174" i="9"/>
  <c r="H175" i="9"/>
  <c r="H168" i="9"/>
  <c r="H176" i="9"/>
  <c r="H170" i="9"/>
  <c r="H173" i="9"/>
  <c r="H180" i="9"/>
  <c r="H181" i="9"/>
  <c r="H177" i="9"/>
  <c r="H182" i="9"/>
  <c r="H178" i="9"/>
  <c r="H183" i="9"/>
  <c r="H179" i="9"/>
  <c r="H184" i="9"/>
  <c r="H185" i="9"/>
  <c r="H186" i="9"/>
  <c r="H187" i="9"/>
  <c r="H188" i="9"/>
  <c r="E132" i="9"/>
  <c r="K132" i="9" s="1"/>
  <c r="E133" i="9"/>
  <c r="K133" i="9" s="1"/>
  <c r="E134" i="9"/>
  <c r="K134" i="9" s="1"/>
  <c r="E135" i="9"/>
  <c r="K135" i="9" s="1"/>
  <c r="E142" i="9"/>
  <c r="K142" i="9" s="1"/>
  <c r="E144" i="9"/>
  <c r="K144" i="9" s="1"/>
  <c r="E136" i="9"/>
  <c r="E137" i="9"/>
  <c r="K137" i="9" s="1"/>
  <c r="E148" i="9"/>
  <c r="K148" i="9" s="1"/>
  <c r="E138" i="9"/>
  <c r="K138" i="9" s="1"/>
  <c r="E140" i="9"/>
  <c r="K140" i="9" s="1"/>
  <c r="E139" i="9"/>
  <c r="K139" i="9" s="1"/>
  <c r="E141" i="9"/>
  <c r="K141" i="9" s="1"/>
  <c r="E160" i="9"/>
  <c r="K160" i="9" s="1"/>
  <c r="E143" i="9"/>
  <c r="E145" i="9"/>
  <c r="K145" i="9" s="1"/>
  <c r="E149" i="9"/>
  <c r="K149" i="9" s="1"/>
  <c r="E154" i="9"/>
  <c r="K154" i="9" s="1"/>
  <c r="E164" i="9"/>
  <c r="K164" i="9" s="1"/>
  <c r="E146" i="9"/>
  <c r="K146" i="9" s="1"/>
  <c r="E147" i="9"/>
  <c r="K147" i="9" s="1"/>
  <c r="E150" i="9"/>
  <c r="K150" i="9" s="1"/>
  <c r="E152" i="9"/>
  <c r="E157" i="9"/>
  <c r="K157" i="9" s="1"/>
  <c r="E155" i="9"/>
  <c r="K155" i="9" s="1"/>
  <c r="E165" i="9"/>
  <c r="K165" i="9" s="1"/>
  <c r="E166" i="9"/>
  <c r="K166" i="9" s="1"/>
  <c r="E151" i="9"/>
  <c r="K151" i="9" s="1"/>
  <c r="E156" i="9"/>
  <c r="K156" i="9" s="1"/>
  <c r="E153" i="9"/>
  <c r="K153" i="9" s="1"/>
  <c r="E169" i="9"/>
  <c r="E158" i="9"/>
  <c r="K158" i="9" s="1"/>
  <c r="E161" i="9"/>
  <c r="K161" i="9" s="1"/>
  <c r="E159" i="9"/>
  <c r="K159" i="9" s="1"/>
  <c r="E162" i="9"/>
  <c r="K162" i="9" s="1"/>
  <c r="E171" i="9"/>
  <c r="K171" i="9" s="1"/>
  <c r="E172" i="9"/>
  <c r="K172" i="9" s="1"/>
  <c r="E167" i="9"/>
  <c r="K167" i="9" s="1"/>
  <c r="E163" i="9"/>
  <c r="E174" i="9"/>
  <c r="K174" i="9" s="1"/>
  <c r="E175" i="9"/>
  <c r="K175" i="9" s="1"/>
  <c r="E168" i="9"/>
  <c r="K168" i="9" s="1"/>
  <c r="E176" i="9"/>
  <c r="K176" i="9" s="1"/>
  <c r="E170" i="9"/>
  <c r="K170" i="9" s="1"/>
  <c r="E173" i="9"/>
  <c r="K173" i="9" s="1"/>
  <c r="E180" i="9"/>
  <c r="K180" i="9" s="1"/>
  <c r="E181" i="9"/>
  <c r="E177" i="9"/>
  <c r="E182" i="9"/>
  <c r="K182" i="9" s="1"/>
  <c r="E178" i="9"/>
  <c r="K178" i="9" s="1"/>
  <c r="E183" i="9"/>
  <c r="K183" i="9" s="1"/>
  <c r="E179" i="9"/>
  <c r="K179" i="9" s="1"/>
  <c r="E184" i="9"/>
  <c r="K184" i="9" s="1"/>
  <c r="E185" i="9"/>
  <c r="K185" i="9" s="1"/>
  <c r="E186" i="9"/>
  <c r="E187" i="9"/>
  <c r="E188" i="9"/>
  <c r="H131" i="9"/>
  <c r="E131" i="9"/>
  <c r="K131" i="9" s="1"/>
  <c r="H133" i="7"/>
  <c r="H132" i="7"/>
  <c r="H135" i="7"/>
  <c r="H134" i="7"/>
  <c r="H137" i="7"/>
  <c r="H136" i="7"/>
  <c r="H138" i="7"/>
  <c r="H139" i="7"/>
  <c r="H140" i="7"/>
  <c r="H151" i="7"/>
  <c r="H142" i="7"/>
  <c r="H143" i="7"/>
  <c r="H141" i="7"/>
  <c r="H144" i="7"/>
  <c r="H145" i="7"/>
  <c r="H146" i="7"/>
  <c r="H148" i="7"/>
  <c r="H149" i="7"/>
  <c r="H152" i="7"/>
  <c r="H147" i="7"/>
  <c r="H153" i="7"/>
  <c r="H150" i="7"/>
  <c r="H154" i="7"/>
  <c r="H155" i="7"/>
  <c r="E133" i="7"/>
  <c r="K133" i="7" s="1"/>
  <c r="E132" i="7"/>
  <c r="K132" i="7" s="1"/>
  <c r="E135" i="7"/>
  <c r="K135" i="7" s="1"/>
  <c r="E134" i="7"/>
  <c r="K134" i="7" s="1"/>
  <c r="E137" i="7"/>
  <c r="K137" i="7" s="1"/>
  <c r="E136" i="7"/>
  <c r="K136" i="7" s="1"/>
  <c r="E138" i="7"/>
  <c r="K138" i="7" s="1"/>
  <c r="E139" i="7"/>
  <c r="E140" i="7"/>
  <c r="K140" i="7" s="1"/>
  <c r="E151" i="7"/>
  <c r="K151" i="7" s="1"/>
  <c r="E142" i="7"/>
  <c r="K142" i="7" s="1"/>
  <c r="E143" i="7"/>
  <c r="K143" i="7" s="1"/>
  <c r="E141" i="7"/>
  <c r="K141" i="7" s="1"/>
  <c r="E144" i="7"/>
  <c r="K144" i="7" s="1"/>
  <c r="E145" i="7"/>
  <c r="K145" i="7" s="1"/>
  <c r="E146" i="7"/>
  <c r="E148" i="7"/>
  <c r="K148" i="7" s="1"/>
  <c r="E149" i="7"/>
  <c r="K149" i="7" s="1"/>
  <c r="E152" i="7"/>
  <c r="K152" i="7" s="1"/>
  <c r="E147" i="7"/>
  <c r="K147" i="7" s="1"/>
  <c r="E153" i="7"/>
  <c r="K153" i="7" s="1"/>
  <c r="E150" i="7"/>
  <c r="K150" i="7" s="1"/>
  <c r="E154" i="7"/>
  <c r="K154" i="7" s="1"/>
  <c r="E155" i="7"/>
  <c r="H131" i="7"/>
  <c r="E131" i="7"/>
  <c r="K131" i="7" s="1"/>
  <c r="H131" i="8"/>
  <c r="H138" i="8"/>
  <c r="H133" i="8"/>
  <c r="H132" i="8"/>
  <c r="H146" i="8"/>
  <c r="H136" i="8"/>
  <c r="H141" i="8"/>
  <c r="H139" i="8"/>
  <c r="H142" i="8"/>
  <c r="H135" i="8"/>
  <c r="H137" i="8"/>
  <c r="H145" i="8"/>
  <c r="H140" i="8"/>
  <c r="H143" i="8"/>
  <c r="H144" i="8"/>
  <c r="H147" i="8"/>
  <c r="H155" i="8"/>
  <c r="H156" i="8"/>
  <c r="H148" i="8"/>
  <c r="H150" i="8"/>
  <c r="H151" i="8"/>
  <c r="H163" i="8"/>
  <c r="H149" i="8"/>
  <c r="H152" i="8"/>
  <c r="H153" i="8"/>
  <c r="H165" i="8"/>
  <c r="H166" i="8"/>
  <c r="H157" i="8"/>
  <c r="H154" i="8"/>
  <c r="H158" i="8"/>
  <c r="H164" i="8"/>
  <c r="H160" i="8"/>
  <c r="H159" i="8"/>
  <c r="H161" i="8"/>
  <c r="H162" i="8"/>
  <c r="H167" i="8"/>
  <c r="H169" i="8"/>
  <c r="H170" i="8"/>
  <c r="H168" i="8"/>
  <c r="H171" i="8"/>
  <c r="E131" i="8"/>
  <c r="E138" i="8"/>
  <c r="K138" i="8" s="1"/>
  <c r="E133" i="8"/>
  <c r="K133" i="8" s="1"/>
  <c r="E132" i="8"/>
  <c r="K132" i="8" s="1"/>
  <c r="E146" i="8"/>
  <c r="K146" i="8" s="1"/>
  <c r="E136" i="8"/>
  <c r="K136" i="8" s="1"/>
  <c r="E141" i="8"/>
  <c r="K141" i="8" s="1"/>
  <c r="E139" i="8"/>
  <c r="K139" i="8" s="1"/>
  <c r="E142" i="8"/>
  <c r="E135" i="8"/>
  <c r="K135" i="8" s="1"/>
  <c r="E137" i="8"/>
  <c r="K137" i="8" s="1"/>
  <c r="E145" i="8"/>
  <c r="K145" i="8" s="1"/>
  <c r="E140" i="8"/>
  <c r="K140" i="8" s="1"/>
  <c r="E143" i="8"/>
  <c r="E144" i="8"/>
  <c r="K144" i="8" s="1"/>
  <c r="E147" i="8"/>
  <c r="K147" i="8" s="1"/>
  <c r="E155" i="8"/>
  <c r="E156" i="8"/>
  <c r="K156" i="8" s="1"/>
  <c r="E148" i="8"/>
  <c r="K148" i="8" s="1"/>
  <c r="E150" i="8"/>
  <c r="K150" i="8" s="1"/>
  <c r="E151" i="8"/>
  <c r="K151" i="8" s="1"/>
  <c r="E163" i="8"/>
  <c r="K163" i="8" s="1"/>
  <c r="E149" i="8"/>
  <c r="K149" i="8" s="1"/>
  <c r="E152" i="8"/>
  <c r="K152" i="8" s="1"/>
  <c r="E153" i="8"/>
  <c r="K153" i="8" s="1"/>
  <c r="E165" i="8"/>
  <c r="K165" i="8" s="1"/>
  <c r="E166" i="8"/>
  <c r="K166" i="8" s="1"/>
  <c r="E157" i="8"/>
  <c r="K157" i="8" s="1"/>
  <c r="E154" i="8"/>
  <c r="K154" i="8" s="1"/>
  <c r="E158" i="8"/>
  <c r="K158" i="8" s="1"/>
  <c r="E164" i="8"/>
  <c r="K164" i="8" s="1"/>
  <c r="E160" i="8"/>
  <c r="K160" i="8" s="1"/>
  <c r="E159" i="8"/>
  <c r="E161" i="8"/>
  <c r="K161" i="8" s="1"/>
  <c r="E162" i="8"/>
  <c r="K162" i="8" s="1"/>
  <c r="E167" i="8"/>
  <c r="K167" i="8" s="1"/>
  <c r="E169" i="8"/>
  <c r="K169" i="8" s="1"/>
  <c r="E170" i="8"/>
  <c r="K170" i="8" s="1"/>
  <c r="E168" i="8"/>
  <c r="K168" i="8" s="1"/>
  <c r="E171" i="8"/>
  <c r="K171" i="8" s="1"/>
  <c r="H134" i="8"/>
  <c r="E134" i="8"/>
  <c r="H131" i="6"/>
  <c r="H132" i="6"/>
  <c r="H134" i="6"/>
  <c r="H136" i="6"/>
  <c r="H135" i="6"/>
  <c r="H138" i="6"/>
  <c r="H139" i="6"/>
  <c r="H137" i="6"/>
  <c r="H140" i="6"/>
  <c r="H142" i="6"/>
  <c r="H141" i="6"/>
  <c r="H143" i="6"/>
  <c r="H146" i="6"/>
  <c r="H144" i="6"/>
  <c r="H145" i="6"/>
  <c r="H147" i="6"/>
  <c r="H148" i="6"/>
  <c r="H159" i="6"/>
  <c r="H149" i="6"/>
  <c r="H150" i="6"/>
  <c r="H151" i="6"/>
  <c r="H152" i="6"/>
  <c r="H155" i="6"/>
  <c r="H153" i="6"/>
  <c r="H156" i="6"/>
  <c r="H157" i="6"/>
  <c r="H158" i="6"/>
  <c r="H160" i="6"/>
  <c r="H166" i="6"/>
  <c r="H167" i="6"/>
  <c r="H154" i="6"/>
  <c r="H161" i="6"/>
  <c r="H163" i="6"/>
  <c r="H164" i="6"/>
  <c r="H162" i="6"/>
  <c r="H165" i="6"/>
  <c r="H168" i="6"/>
  <c r="H169" i="6"/>
  <c r="H171" i="6"/>
  <c r="H170" i="6"/>
  <c r="H133" i="6"/>
  <c r="F172" i="6"/>
  <c r="G172" i="6"/>
  <c r="E131" i="6"/>
  <c r="E132" i="6"/>
  <c r="E134" i="6"/>
  <c r="K134" i="6" s="1"/>
  <c r="E136" i="6"/>
  <c r="E135" i="6"/>
  <c r="E138" i="6"/>
  <c r="E139" i="6"/>
  <c r="E137" i="6"/>
  <c r="E140" i="6"/>
  <c r="E142" i="6"/>
  <c r="E141" i="6"/>
  <c r="K141" i="6" s="1"/>
  <c r="E143" i="6"/>
  <c r="E146" i="6"/>
  <c r="E144" i="6"/>
  <c r="E145" i="6"/>
  <c r="E147" i="6"/>
  <c r="E148" i="6"/>
  <c r="E159" i="6"/>
  <c r="E149" i="6"/>
  <c r="K149" i="6" s="1"/>
  <c r="E150" i="6"/>
  <c r="E151" i="6"/>
  <c r="E152" i="6"/>
  <c r="E155" i="6"/>
  <c r="E153" i="6"/>
  <c r="E156" i="6"/>
  <c r="E157" i="6"/>
  <c r="E158" i="6"/>
  <c r="K158" i="6" s="1"/>
  <c r="E160" i="6"/>
  <c r="E166" i="6"/>
  <c r="E167" i="6"/>
  <c r="E154" i="6"/>
  <c r="E161" i="6"/>
  <c r="E163" i="6"/>
  <c r="E164" i="6"/>
  <c r="E162" i="6"/>
  <c r="K162" i="6" s="1"/>
  <c r="E165" i="6"/>
  <c r="E168" i="6"/>
  <c r="E169" i="6"/>
  <c r="E171" i="6"/>
  <c r="E170" i="6"/>
  <c r="E133" i="6"/>
  <c r="H131" i="5"/>
  <c r="H133" i="5"/>
  <c r="H134" i="5"/>
  <c r="H135" i="5"/>
  <c r="H136" i="5"/>
  <c r="H138" i="5"/>
  <c r="H137" i="5"/>
  <c r="H139" i="5"/>
  <c r="H148" i="5"/>
  <c r="H140" i="5"/>
  <c r="H141" i="5"/>
  <c r="H150" i="5"/>
  <c r="H142" i="5"/>
  <c r="H144" i="5"/>
  <c r="H151" i="5"/>
  <c r="H143" i="5"/>
  <c r="H145" i="5"/>
  <c r="H146" i="5"/>
  <c r="H149" i="5"/>
  <c r="H147" i="5"/>
  <c r="H153" i="5"/>
  <c r="H158" i="5"/>
  <c r="H152" i="5"/>
  <c r="H154" i="5"/>
  <c r="H155" i="5"/>
  <c r="H160" i="5"/>
  <c r="H156" i="5"/>
  <c r="H162" i="5"/>
  <c r="H157" i="5"/>
  <c r="H163" i="5"/>
  <c r="H159" i="5"/>
  <c r="H161" i="5"/>
  <c r="H164" i="5"/>
  <c r="H165" i="5"/>
  <c r="H166" i="5"/>
  <c r="H167" i="5"/>
  <c r="H168" i="5"/>
  <c r="H169" i="5"/>
  <c r="H171" i="5"/>
  <c r="H170" i="5"/>
  <c r="H172" i="5"/>
  <c r="H173" i="5"/>
  <c r="H174" i="5"/>
  <c r="H175" i="5"/>
  <c r="H132" i="5"/>
  <c r="E131" i="5"/>
  <c r="E133" i="5"/>
  <c r="E134" i="5"/>
  <c r="E135" i="5"/>
  <c r="E136" i="5"/>
  <c r="E138" i="5"/>
  <c r="E137" i="5"/>
  <c r="E139" i="5"/>
  <c r="E148" i="5"/>
  <c r="E140" i="5"/>
  <c r="E141" i="5"/>
  <c r="E150" i="5"/>
  <c r="K150" i="5" s="1"/>
  <c r="E142" i="5"/>
  <c r="E144" i="5"/>
  <c r="E151" i="5"/>
  <c r="E143" i="5"/>
  <c r="E145" i="5"/>
  <c r="E146" i="5"/>
  <c r="E149" i="5"/>
  <c r="E147" i="5"/>
  <c r="K147" i="5" s="1"/>
  <c r="E153" i="5"/>
  <c r="E158" i="5"/>
  <c r="E152" i="5"/>
  <c r="E154" i="5"/>
  <c r="E155" i="5"/>
  <c r="E160" i="5"/>
  <c r="E156" i="5"/>
  <c r="E162" i="5"/>
  <c r="K162" i="5" s="1"/>
  <c r="E157" i="5"/>
  <c r="E163" i="5"/>
  <c r="E159" i="5"/>
  <c r="E161" i="5"/>
  <c r="E164" i="5"/>
  <c r="E165" i="5"/>
  <c r="E166" i="5"/>
  <c r="E167" i="5"/>
  <c r="K167" i="5" s="1"/>
  <c r="E168" i="5"/>
  <c r="E169" i="5"/>
  <c r="E171" i="5"/>
  <c r="E170" i="5"/>
  <c r="E172" i="5"/>
  <c r="E173" i="5"/>
  <c r="E174" i="5"/>
  <c r="E175" i="5"/>
  <c r="E132" i="5"/>
  <c r="K186" i="11" l="1"/>
  <c r="K170" i="11"/>
  <c r="K189" i="11"/>
  <c r="K178" i="11"/>
  <c r="K150" i="11"/>
  <c r="K149" i="11"/>
  <c r="K138" i="11"/>
  <c r="K145" i="11"/>
  <c r="K134" i="8"/>
  <c r="K163" i="6"/>
  <c r="K156" i="6"/>
  <c r="K148" i="6"/>
  <c r="K140" i="6"/>
  <c r="K131" i="6"/>
  <c r="K133" i="6"/>
  <c r="M136" i="6"/>
  <c r="M144" i="6"/>
  <c r="M152" i="6"/>
  <c r="M160" i="6"/>
  <c r="M168" i="6"/>
  <c r="L137" i="6"/>
  <c r="L145" i="6"/>
  <c r="L153" i="6"/>
  <c r="L161" i="6"/>
  <c r="L169" i="6"/>
  <c r="M137" i="6"/>
  <c r="M145" i="6"/>
  <c r="M153" i="6"/>
  <c r="M161" i="6"/>
  <c r="M169" i="6"/>
  <c r="L138" i="6"/>
  <c r="L146" i="6"/>
  <c r="L154" i="6"/>
  <c r="L162" i="6"/>
  <c r="L170" i="6"/>
  <c r="L171" i="6"/>
  <c r="M138" i="6"/>
  <c r="M146" i="6"/>
  <c r="M154" i="6"/>
  <c r="M162" i="6"/>
  <c r="M170" i="6"/>
  <c r="L139" i="6"/>
  <c r="L147" i="6"/>
  <c r="L155" i="6"/>
  <c r="L163" i="6"/>
  <c r="M171" i="6"/>
  <c r="M139" i="6"/>
  <c r="M147" i="6"/>
  <c r="M155" i="6"/>
  <c r="M163" i="6"/>
  <c r="L132" i="6"/>
  <c r="L140" i="6"/>
  <c r="L148" i="6"/>
  <c r="L156" i="6"/>
  <c r="L164" i="6"/>
  <c r="L131" i="6"/>
  <c r="M132" i="6"/>
  <c r="M140" i="6"/>
  <c r="M148" i="6"/>
  <c r="M156" i="6"/>
  <c r="M164" i="6"/>
  <c r="L133" i="6"/>
  <c r="L141" i="6"/>
  <c r="L149" i="6"/>
  <c r="L157" i="6"/>
  <c r="L165" i="6"/>
  <c r="M133" i="6"/>
  <c r="M141" i="6"/>
  <c r="M149" i="6"/>
  <c r="M157" i="6"/>
  <c r="M165" i="6"/>
  <c r="L134" i="6"/>
  <c r="L142" i="6"/>
  <c r="L150" i="6"/>
  <c r="L158" i="6"/>
  <c r="L166" i="6"/>
  <c r="M134" i="6"/>
  <c r="M142" i="6"/>
  <c r="M150" i="6"/>
  <c r="M158" i="6"/>
  <c r="M166" i="6"/>
  <c r="L135" i="6"/>
  <c r="L143" i="6"/>
  <c r="L151" i="6"/>
  <c r="L159" i="6"/>
  <c r="L167" i="6"/>
  <c r="M135" i="6"/>
  <c r="M143" i="6"/>
  <c r="M151" i="6"/>
  <c r="M159" i="6"/>
  <c r="M167" i="6"/>
  <c r="L136" i="6"/>
  <c r="L144" i="6"/>
  <c r="L152" i="6"/>
  <c r="L160" i="6"/>
  <c r="L168" i="6"/>
  <c r="N133" i="6"/>
  <c r="K168" i="6"/>
  <c r="K166" i="6"/>
  <c r="K151" i="6"/>
  <c r="K146" i="6"/>
  <c r="K135" i="6"/>
  <c r="K132" i="5"/>
  <c r="K156" i="5"/>
  <c r="K141" i="5"/>
  <c r="K166" i="5"/>
  <c r="K149" i="5"/>
  <c r="K134" i="5"/>
  <c r="N160" i="5"/>
  <c r="N133" i="5"/>
  <c r="N137" i="5"/>
  <c r="K173" i="5"/>
  <c r="K160" i="5"/>
  <c r="K146" i="5"/>
  <c r="K140" i="5"/>
  <c r="K133" i="5"/>
  <c r="K165" i="5"/>
  <c r="H176" i="5"/>
  <c r="N155" i="5" s="1"/>
  <c r="N156" i="13"/>
  <c r="H169" i="13"/>
  <c r="N160" i="13" s="1"/>
  <c r="K165" i="13"/>
  <c r="K160" i="13"/>
  <c r="K151" i="13"/>
  <c r="K141" i="13"/>
  <c r="K135" i="13"/>
  <c r="K162" i="13"/>
  <c r="K159" i="13"/>
  <c r="K150" i="13"/>
  <c r="K139" i="13"/>
  <c r="K132" i="13"/>
  <c r="K161" i="13"/>
  <c r="K153" i="13"/>
  <c r="K148" i="13"/>
  <c r="K147" i="13"/>
  <c r="K134" i="13"/>
  <c r="K164" i="13"/>
  <c r="K157" i="13"/>
  <c r="K145" i="13"/>
  <c r="K136" i="13"/>
  <c r="K134" i="11"/>
  <c r="K164" i="11"/>
  <c r="K197" i="11"/>
  <c r="K183" i="11"/>
  <c r="K168" i="11"/>
  <c r="K179" i="11"/>
  <c r="K172" i="11"/>
  <c r="K163" i="11"/>
  <c r="K158" i="11"/>
  <c r="K135" i="11"/>
  <c r="K131" i="11"/>
  <c r="K185" i="10"/>
  <c r="K180" i="10"/>
  <c r="K164" i="10"/>
  <c r="K166" i="10"/>
  <c r="K141" i="10"/>
  <c r="K134" i="10"/>
  <c r="K176" i="10"/>
  <c r="K172" i="10"/>
  <c r="K159" i="10"/>
  <c r="K154" i="10"/>
  <c r="K149" i="10"/>
  <c r="K144" i="10"/>
  <c r="K136" i="10"/>
  <c r="H189" i="9"/>
  <c r="N181" i="9" s="1"/>
  <c r="N169" i="9"/>
  <c r="N138" i="9"/>
  <c r="K187" i="9"/>
  <c r="K177" i="9"/>
  <c r="K186" i="9"/>
  <c r="K181" i="9"/>
  <c r="K163" i="9"/>
  <c r="K169" i="9"/>
  <c r="K152" i="9"/>
  <c r="K143" i="9"/>
  <c r="K136" i="9"/>
  <c r="K155" i="7"/>
  <c r="K146" i="7"/>
  <c r="K139" i="7"/>
  <c r="K143" i="8"/>
  <c r="K170" i="6"/>
  <c r="K161" i="6"/>
  <c r="K153" i="6"/>
  <c r="K147" i="6"/>
  <c r="K137" i="6"/>
  <c r="K154" i="6"/>
  <c r="K155" i="6"/>
  <c r="K145" i="6"/>
  <c r="K139" i="6"/>
  <c r="K164" i="6"/>
  <c r="K157" i="6"/>
  <c r="K159" i="6"/>
  <c r="K142" i="6"/>
  <c r="K132" i="6"/>
  <c r="K169" i="6"/>
  <c r="K167" i="6"/>
  <c r="K152" i="6"/>
  <c r="K144" i="6"/>
  <c r="K138" i="6"/>
  <c r="H172" i="6"/>
  <c r="N171" i="6" s="1"/>
  <c r="K165" i="6"/>
  <c r="K160" i="6"/>
  <c r="K150" i="6"/>
  <c r="K143" i="6"/>
  <c r="K136" i="6"/>
  <c r="E172" i="6"/>
  <c r="N174" i="5"/>
  <c r="N166" i="5"/>
  <c r="K131" i="13"/>
  <c r="K163" i="13"/>
  <c r="K152" i="13"/>
  <c r="K144" i="13"/>
  <c r="K140" i="13"/>
  <c r="K166" i="13"/>
  <c r="K156" i="13"/>
  <c r="K149" i="13"/>
  <c r="K142" i="13"/>
  <c r="K138" i="13"/>
  <c r="K158" i="13"/>
  <c r="K154" i="13"/>
  <c r="K143" i="13"/>
  <c r="K133" i="13"/>
  <c r="K198" i="11"/>
  <c r="K184" i="11"/>
  <c r="K169" i="11"/>
  <c r="K180" i="11"/>
  <c r="K159" i="11"/>
  <c r="K143" i="11"/>
  <c r="K151" i="11"/>
  <c r="K139" i="11"/>
  <c r="K187" i="11"/>
  <c r="K195" i="11"/>
  <c r="K156" i="11"/>
  <c r="K181" i="11"/>
  <c r="K174" i="11"/>
  <c r="K166" i="11"/>
  <c r="K144" i="11"/>
  <c r="K152" i="11"/>
  <c r="K199" i="11"/>
  <c r="K194" i="11"/>
  <c r="K190" i="11"/>
  <c r="K155" i="11"/>
  <c r="K173" i="11"/>
  <c r="K165" i="11"/>
  <c r="K161" i="11"/>
  <c r="K136" i="11"/>
  <c r="K140" i="11"/>
  <c r="K137" i="10"/>
  <c r="K161" i="10"/>
  <c r="K186" i="10"/>
  <c r="K173" i="10"/>
  <c r="K170" i="10"/>
  <c r="K157" i="10"/>
  <c r="K162" i="10"/>
  <c r="K142" i="10"/>
  <c r="K143" i="10"/>
  <c r="K133" i="10"/>
  <c r="K159" i="8"/>
  <c r="K155" i="8"/>
  <c r="K142" i="8"/>
  <c r="K131" i="8"/>
  <c r="K135" i="5"/>
  <c r="K164" i="5"/>
  <c r="K155" i="5"/>
  <c r="K145" i="5"/>
  <c r="K148" i="5"/>
  <c r="K131" i="5"/>
  <c r="K172" i="5"/>
  <c r="K170" i="5"/>
  <c r="K161" i="5"/>
  <c r="K154" i="5"/>
  <c r="K143" i="5"/>
  <c r="K139" i="5"/>
  <c r="K152" i="5"/>
  <c r="K159" i="5"/>
  <c r="K151" i="5"/>
  <c r="K163" i="5"/>
  <c r="K158" i="5"/>
  <c r="K144" i="5"/>
  <c r="K138" i="5"/>
  <c r="K171" i="5"/>
  <c r="K137" i="5"/>
  <c r="K169" i="5"/>
  <c r="K168" i="5"/>
  <c r="K157" i="5"/>
  <c r="K153" i="5"/>
  <c r="K142" i="5"/>
  <c r="K136" i="5"/>
  <c r="N166" i="13" l="1"/>
  <c r="N164" i="13"/>
  <c r="N147" i="13"/>
  <c r="N157" i="13"/>
  <c r="N163" i="13"/>
  <c r="N137" i="13"/>
  <c r="N154" i="13"/>
  <c r="N132" i="13"/>
  <c r="N149" i="13"/>
  <c r="N134" i="9"/>
  <c r="N188" i="9"/>
  <c r="N177" i="9"/>
  <c r="N174" i="9"/>
  <c r="N182" i="9"/>
  <c r="N133" i="9"/>
  <c r="N141" i="6"/>
  <c r="N165" i="6"/>
  <c r="N152" i="6"/>
  <c r="N132" i="6"/>
  <c r="N149" i="6"/>
  <c r="N135" i="6"/>
  <c r="N167" i="6"/>
  <c r="N169" i="6"/>
  <c r="N131" i="6"/>
  <c r="O131" i="6" s="1"/>
  <c r="N142" i="6"/>
  <c r="N153" i="6"/>
  <c r="N139" i="6"/>
  <c r="N161" i="6"/>
  <c r="N140" i="6"/>
  <c r="N157" i="6"/>
  <c r="N136" i="6"/>
  <c r="N166" i="6"/>
  <c r="N145" i="6"/>
  <c r="N147" i="6"/>
  <c r="N146" i="6"/>
  <c r="N159" i="6"/>
  <c r="N162" i="6"/>
  <c r="N170" i="6"/>
  <c r="N148" i="6"/>
  <c r="N164" i="6"/>
  <c r="N143" i="6"/>
  <c r="N168" i="6"/>
  <c r="N155" i="6"/>
  <c r="N158" i="6"/>
  <c r="N156" i="6"/>
  <c r="N150" i="6"/>
  <c r="N138" i="6"/>
  <c r="N154" i="6"/>
  <c r="N137" i="6"/>
  <c r="N151" i="6"/>
  <c r="N163" i="6"/>
  <c r="N134" i="6"/>
  <c r="N160" i="6"/>
  <c r="N144" i="6"/>
  <c r="N159" i="5"/>
  <c r="N156" i="5"/>
  <c r="N148" i="5"/>
  <c r="N134" i="5"/>
  <c r="N162" i="5"/>
  <c r="N168" i="5"/>
  <c r="N142" i="5"/>
  <c r="N144" i="5"/>
  <c r="N171" i="5"/>
  <c r="N131" i="5"/>
  <c r="O131" i="5" s="1"/>
  <c r="N150" i="5"/>
  <c r="N169" i="5"/>
  <c r="N139" i="5"/>
  <c r="N145" i="5"/>
  <c r="N140" i="5"/>
  <c r="N158" i="5"/>
  <c r="N135" i="5"/>
  <c r="N136" i="5"/>
  <c r="N154" i="5"/>
  <c r="N132" i="5"/>
  <c r="N163" i="5"/>
  <c r="N143" i="5"/>
  <c r="N175" i="5"/>
  <c r="N153" i="5"/>
  <c r="N147" i="5"/>
  <c r="N138" i="5"/>
  <c r="N170" i="5"/>
  <c r="N146" i="5"/>
  <c r="N149" i="5"/>
  <c r="N164" i="5"/>
  <c r="N167" i="5"/>
  <c r="N151" i="5"/>
  <c r="N165" i="5"/>
  <c r="N173" i="5"/>
  <c r="N172" i="5"/>
  <c r="N157" i="5"/>
  <c r="N152" i="5"/>
  <c r="N161" i="5"/>
  <c r="N141" i="5"/>
  <c r="N146" i="13"/>
  <c r="N134" i="13"/>
  <c r="N139" i="13"/>
  <c r="N135" i="13"/>
  <c r="N155" i="13"/>
  <c r="N131" i="13"/>
  <c r="O131" i="13" s="1"/>
  <c r="N150" i="13"/>
  <c r="N141" i="13"/>
  <c r="N159" i="13"/>
  <c r="N167" i="13"/>
  <c r="N144" i="13"/>
  <c r="N136" i="13"/>
  <c r="N140" i="13"/>
  <c r="N162" i="13"/>
  <c r="N168" i="13"/>
  <c r="N148" i="13"/>
  <c r="N143" i="13"/>
  <c r="N133" i="13"/>
  <c r="N161" i="13"/>
  <c r="N138" i="13"/>
  <c r="N153" i="13"/>
  <c r="N151" i="13"/>
  <c r="N152" i="13"/>
  <c r="N145" i="13"/>
  <c r="N158" i="13"/>
  <c r="N142" i="13"/>
  <c r="N165" i="13"/>
  <c r="N150" i="9"/>
  <c r="N179" i="9"/>
  <c r="N156" i="9"/>
  <c r="N152" i="9"/>
  <c r="N131" i="9"/>
  <c r="O131" i="9" s="1"/>
  <c r="N172" i="9"/>
  <c r="N148" i="9"/>
  <c r="N165" i="9"/>
  <c r="N164" i="9"/>
  <c r="N139" i="9"/>
  <c r="N167" i="9"/>
  <c r="N184" i="9"/>
  <c r="N154" i="9"/>
  <c r="N140" i="9"/>
  <c r="N135" i="9"/>
  <c r="N173" i="9"/>
  <c r="N137" i="9"/>
  <c r="N149" i="9"/>
  <c r="N144" i="9"/>
  <c r="N159" i="9"/>
  <c r="N166" i="9"/>
  <c r="N146" i="9"/>
  <c r="N163" i="9"/>
  <c r="N160" i="9"/>
  <c r="N132" i="9"/>
  <c r="N145" i="9"/>
  <c r="N155" i="9"/>
  <c r="N185" i="9"/>
  <c r="N168" i="9"/>
  <c r="N162" i="9"/>
  <c r="N151" i="9"/>
  <c r="N142" i="9"/>
  <c r="N180" i="9"/>
  <c r="N187" i="9"/>
  <c r="N157" i="9"/>
  <c r="N161" i="9"/>
  <c r="N136" i="9"/>
  <c r="N178" i="9"/>
  <c r="N176" i="9"/>
  <c r="N171" i="9"/>
  <c r="N141" i="9"/>
  <c r="N143" i="9"/>
  <c r="N158" i="9"/>
  <c r="N175" i="9"/>
  <c r="N186" i="9"/>
  <c r="N153" i="9"/>
  <c r="N183" i="9"/>
  <c r="N170" i="9"/>
  <c r="N147" i="9"/>
  <c r="O132" i="13" l="1"/>
  <c r="O132" i="9"/>
  <c r="O132" i="6"/>
  <c r="P131" i="6"/>
  <c r="P131" i="5"/>
  <c r="O132" i="5"/>
  <c r="D4" i="4"/>
  <c r="B38" i="4" s="1"/>
  <c r="P132" i="13" l="1"/>
  <c r="O133" i="13"/>
  <c r="P132" i="9"/>
  <c r="O133" i="9"/>
  <c r="P132" i="6"/>
  <c r="O133" i="6"/>
  <c r="P132" i="5"/>
  <c r="O133" i="5"/>
  <c r="O134" i="5" s="1"/>
  <c r="O135" i="5" s="1"/>
  <c r="D13" i="4"/>
  <c r="D12" i="4"/>
  <c r="P133" i="13" l="1"/>
  <c r="O134" i="13"/>
  <c r="O134" i="9"/>
  <c r="P133" i="9"/>
  <c r="O134" i="6"/>
  <c r="P133" i="6"/>
  <c r="O136" i="5"/>
  <c r="P135" i="5"/>
  <c r="I172" i="5"/>
  <c r="F5" i="16"/>
  <c r="O135" i="13" l="1"/>
  <c r="P134" i="13"/>
  <c r="O135" i="9"/>
  <c r="P134" i="9"/>
  <c r="O135" i="6"/>
  <c r="P134" i="6"/>
  <c r="O137" i="5"/>
  <c r="P136" i="5"/>
  <c r="K2" i="4"/>
  <c r="O136" i="13" l="1"/>
  <c r="P135" i="13"/>
  <c r="O136" i="9"/>
  <c r="P135" i="9"/>
  <c r="O136" i="6"/>
  <c r="P135" i="6"/>
  <c r="O138" i="5"/>
  <c r="P137" i="5"/>
  <c r="D172" i="8"/>
  <c r="C172" i="6"/>
  <c r="D172" i="6"/>
  <c r="G176" i="5"/>
  <c r="B8" i="16"/>
  <c r="B5" i="16"/>
  <c r="C5" i="16"/>
  <c r="D8" i="16"/>
  <c r="E8" i="16"/>
  <c r="F8" i="16"/>
  <c r="G8" i="16"/>
  <c r="H8" i="16"/>
  <c r="I8" i="16"/>
  <c r="J8" i="16"/>
  <c r="D5" i="16"/>
  <c r="E5" i="16"/>
  <c r="G5" i="16"/>
  <c r="H5" i="16"/>
  <c r="I5" i="16"/>
  <c r="J5" i="16"/>
  <c r="D2" i="16"/>
  <c r="E2" i="16"/>
  <c r="F2" i="16"/>
  <c r="G2" i="16"/>
  <c r="H2" i="16"/>
  <c r="I2" i="16"/>
  <c r="J2" i="16"/>
  <c r="C8" i="16"/>
  <c r="C2" i="16"/>
  <c r="A6" i="15"/>
  <c r="A7" i="15"/>
  <c r="A8" i="15"/>
  <c r="A9" i="15"/>
  <c r="A10" i="15"/>
  <c r="A11" i="15"/>
  <c r="A12" i="15"/>
  <c r="A13" i="15"/>
  <c r="A14" i="15"/>
  <c r="A15" i="15"/>
  <c r="A16" i="15"/>
  <c r="A17" i="15"/>
  <c r="A5" i="15"/>
  <c r="O137" i="13" l="1"/>
  <c r="P136" i="13"/>
  <c r="O137" i="9"/>
  <c r="P136" i="9"/>
  <c r="O137" i="6"/>
  <c r="P136" i="6"/>
  <c r="O139" i="5"/>
  <c r="P138" i="5"/>
  <c r="M139" i="5"/>
  <c r="G177" i="5"/>
  <c r="O138" i="13" l="1"/>
  <c r="P137" i="13"/>
  <c r="O138" i="9"/>
  <c r="P137" i="9"/>
  <c r="O138" i="6"/>
  <c r="P137" i="6"/>
  <c r="O140" i="5"/>
  <c r="P139" i="5"/>
  <c r="J132" i="5"/>
  <c r="O139" i="13" l="1"/>
  <c r="P138" i="13"/>
  <c r="O139" i="9"/>
  <c r="P138" i="9"/>
  <c r="O139" i="6"/>
  <c r="P138" i="6"/>
  <c r="O141" i="5"/>
  <c r="P140" i="5"/>
  <c r="E100" i="4"/>
  <c r="O140" i="13" l="1"/>
  <c r="P139" i="13"/>
  <c r="O140" i="9"/>
  <c r="P139" i="9"/>
  <c r="O140" i="6"/>
  <c r="P139" i="6"/>
  <c r="O142" i="5"/>
  <c r="P141" i="5"/>
  <c r="F169" i="13"/>
  <c r="L135" i="13" s="1"/>
  <c r="G169" i="13"/>
  <c r="M138" i="13" s="1"/>
  <c r="F202" i="11"/>
  <c r="G202" i="11"/>
  <c r="M132" i="11" s="1"/>
  <c r="F190" i="10"/>
  <c r="L132" i="10" s="1"/>
  <c r="G190" i="10"/>
  <c r="M131" i="10" s="1"/>
  <c r="F189" i="9"/>
  <c r="L135" i="9" s="1"/>
  <c r="G189" i="9"/>
  <c r="M134" i="9" s="1"/>
  <c r="F156" i="7"/>
  <c r="L135" i="7" s="1"/>
  <c r="G156" i="7"/>
  <c r="F172" i="8"/>
  <c r="G172" i="8"/>
  <c r="M131" i="8" s="1"/>
  <c r="I131" i="6"/>
  <c r="M131" i="5"/>
  <c r="M133" i="5"/>
  <c r="M134" i="5"/>
  <c r="M135" i="5"/>
  <c r="M136" i="5"/>
  <c r="M138" i="5"/>
  <c r="M137" i="5"/>
  <c r="M148" i="5"/>
  <c r="M140" i="5"/>
  <c r="M141" i="5"/>
  <c r="M150" i="5"/>
  <c r="M142" i="5"/>
  <c r="M144" i="5"/>
  <c r="M151" i="5"/>
  <c r="M143" i="5"/>
  <c r="M145" i="5"/>
  <c r="M146" i="5"/>
  <c r="M149" i="5"/>
  <c r="M147" i="5"/>
  <c r="M153" i="5"/>
  <c r="M158" i="5"/>
  <c r="M152" i="5"/>
  <c r="M154" i="5"/>
  <c r="M155" i="5"/>
  <c r="M160" i="5"/>
  <c r="M156" i="5"/>
  <c r="M162" i="5"/>
  <c r="M157" i="5"/>
  <c r="M163" i="5"/>
  <c r="M159" i="5"/>
  <c r="M161" i="5"/>
  <c r="M164" i="5"/>
  <c r="M165" i="5"/>
  <c r="M166" i="5"/>
  <c r="M167" i="5"/>
  <c r="M168" i="5"/>
  <c r="M169" i="5"/>
  <c r="M171" i="5"/>
  <c r="M170" i="5"/>
  <c r="M172" i="5"/>
  <c r="M173" i="5"/>
  <c r="M174" i="5"/>
  <c r="M175" i="5"/>
  <c r="M132" i="5"/>
  <c r="O141" i="13" l="1"/>
  <c r="P140" i="13"/>
  <c r="O141" i="9"/>
  <c r="P140" i="9"/>
  <c r="O141" i="6"/>
  <c r="P140" i="6"/>
  <c r="O143" i="5"/>
  <c r="P142" i="5"/>
  <c r="M133" i="7"/>
  <c r="M139" i="7"/>
  <c r="L131" i="7"/>
  <c r="H156" i="7"/>
  <c r="M139" i="13"/>
  <c r="M143" i="13"/>
  <c r="M153" i="13"/>
  <c r="M147" i="13"/>
  <c r="M131" i="13"/>
  <c r="M152" i="13"/>
  <c r="M140" i="13"/>
  <c r="M148" i="13"/>
  <c r="M144" i="13"/>
  <c r="M159" i="13"/>
  <c r="M168" i="13"/>
  <c r="M154" i="13"/>
  <c r="M133" i="13"/>
  <c r="M161" i="13"/>
  <c r="M163" i="13"/>
  <c r="M158" i="13"/>
  <c r="M162" i="13"/>
  <c r="M150" i="13"/>
  <c r="M134" i="13"/>
  <c r="L166" i="13"/>
  <c r="L164" i="13"/>
  <c r="L156" i="13"/>
  <c r="L157" i="13"/>
  <c r="L149" i="13"/>
  <c r="L145" i="13"/>
  <c r="L142" i="13"/>
  <c r="L136" i="13"/>
  <c r="L138" i="13"/>
  <c r="M132" i="13"/>
  <c r="L152" i="13"/>
  <c r="L150" i="13"/>
  <c r="L144" i="13"/>
  <c r="L139" i="13"/>
  <c r="L140" i="13"/>
  <c r="L132" i="13"/>
  <c r="L159" i="13"/>
  <c r="L163" i="13"/>
  <c r="L158" i="13"/>
  <c r="L143" i="13"/>
  <c r="L134" i="13"/>
  <c r="L161" i="13"/>
  <c r="L154" i="13"/>
  <c r="L133" i="13"/>
  <c r="M165" i="13"/>
  <c r="M167" i="13"/>
  <c r="M160" i="13"/>
  <c r="M155" i="13"/>
  <c r="M151" i="13"/>
  <c r="M146" i="13"/>
  <c r="M141" i="13"/>
  <c r="M137" i="13"/>
  <c r="M135" i="13"/>
  <c r="L131" i="13"/>
  <c r="L162" i="13"/>
  <c r="L168" i="13"/>
  <c r="L153" i="13"/>
  <c r="L148" i="13"/>
  <c r="L147" i="13"/>
  <c r="L165" i="13"/>
  <c r="L167" i="13"/>
  <c r="L160" i="13"/>
  <c r="L155" i="13"/>
  <c r="L151" i="13"/>
  <c r="L146" i="13"/>
  <c r="L141" i="13"/>
  <c r="L137" i="13"/>
  <c r="M166" i="13"/>
  <c r="M164" i="13"/>
  <c r="M156" i="13"/>
  <c r="M157" i="13"/>
  <c r="M149" i="13"/>
  <c r="M145" i="13"/>
  <c r="M142" i="13"/>
  <c r="M136" i="13"/>
  <c r="L140" i="11"/>
  <c r="H202" i="11"/>
  <c r="L171" i="11"/>
  <c r="L160" i="11"/>
  <c r="L167" i="11"/>
  <c r="L137" i="11"/>
  <c r="M184" i="11"/>
  <c r="M180" i="11"/>
  <c r="M164" i="11"/>
  <c r="M151" i="11"/>
  <c r="L184" i="11"/>
  <c r="L180" i="11"/>
  <c r="L164" i="11"/>
  <c r="L151" i="11"/>
  <c r="M201" i="11"/>
  <c r="M192" i="11"/>
  <c r="M176" i="11"/>
  <c r="M146" i="11"/>
  <c r="M142" i="11"/>
  <c r="L201" i="11"/>
  <c r="L192" i="11"/>
  <c r="L176" i="11"/>
  <c r="L146" i="11"/>
  <c r="L142" i="11"/>
  <c r="M198" i="11"/>
  <c r="M169" i="11"/>
  <c r="M159" i="11"/>
  <c r="M143" i="11"/>
  <c r="M139" i="11"/>
  <c r="L198" i="11"/>
  <c r="L169" i="11"/>
  <c r="L159" i="11"/>
  <c r="L143" i="11"/>
  <c r="L139" i="11"/>
  <c r="M171" i="11"/>
  <c r="M160" i="11"/>
  <c r="M167" i="11"/>
  <c r="M137" i="11"/>
  <c r="M200" i="11"/>
  <c r="M197" i="11"/>
  <c r="M185" i="11"/>
  <c r="M183" i="11"/>
  <c r="M191" i="11"/>
  <c r="M168" i="11"/>
  <c r="M182" i="11"/>
  <c r="M179" i="11"/>
  <c r="M175" i="11"/>
  <c r="M172" i="11"/>
  <c r="M154" i="11"/>
  <c r="M163" i="11"/>
  <c r="M162" i="11"/>
  <c r="M158" i="11"/>
  <c r="M153" i="11"/>
  <c r="M135" i="11"/>
  <c r="M141" i="11"/>
  <c r="M131" i="11"/>
  <c r="L200" i="11"/>
  <c r="L197" i="11"/>
  <c r="L185" i="11"/>
  <c r="L183" i="11"/>
  <c r="L191" i="11"/>
  <c r="L168" i="11"/>
  <c r="L182" i="11"/>
  <c r="L179" i="11"/>
  <c r="L175" i="11"/>
  <c r="L172" i="11"/>
  <c r="L154" i="11"/>
  <c r="L163" i="11"/>
  <c r="L162" i="11"/>
  <c r="L158" i="11"/>
  <c r="L153" i="11"/>
  <c r="L135" i="11"/>
  <c r="L141" i="11"/>
  <c r="L131" i="11"/>
  <c r="M186" i="11"/>
  <c r="M195" i="11"/>
  <c r="M170" i="11"/>
  <c r="M156" i="11"/>
  <c r="M189" i="11"/>
  <c r="M181" i="11"/>
  <c r="M178" i="11"/>
  <c r="M174" i="11"/>
  <c r="M150" i="11"/>
  <c r="M166" i="11"/>
  <c r="M149" i="11"/>
  <c r="M144" i="11"/>
  <c r="M138" i="11"/>
  <c r="M152" i="11"/>
  <c r="M145" i="11"/>
  <c r="M134" i="11"/>
  <c r="L187" i="11"/>
  <c r="L186" i="11"/>
  <c r="L195" i="11"/>
  <c r="L170" i="11"/>
  <c r="L156" i="11"/>
  <c r="L189" i="11"/>
  <c r="L181" i="11"/>
  <c r="L178" i="11"/>
  <c r="L174" i="11"/>
  <c r="L150" i="11"/>
  <c r="L166" i="11"/>
  <c r="L149" i="11"/>
  <c r="L144" i="11"/>
  <c r="L138" i="11"/>
  <c r="L152" i="11"/>
  <c r="L145" i="11"/>
  <c r="L134" i="11"/>
  <c r="L132" i="11"/>
  <c r="M199" i="11"/>
  <c r="M196" i="11"/>
  <c r="M194" i="11"/>
  <c r="M193" i="11"/>
  <c r="M190" i="11"/>
  <c r="M188" i="11"/>
  <c r="M155" i="11"/>
  <c r="M177" i="11"/>
  <c r="M173" i="11"/>
  <c r="M148" i="11"/>
  <c r="M165" i="11"/>
  <c r="M147" i="11"/>
  <c r="M161" i="11"/>
  <c r="M157" i="11"/>
  <c r="M136" i="11"/>
  <c r="M133" i="11"/>
  <c r="M140" i="11"/>
  <c r="M187" i="11"/>
  <c r="L199" i="11"/>
  <c r="L196" i="11"/>
  <c r="L194" i="11"/>
  <c r="L193" i="11"/>
  <c r="L190" i="11"/>
  <c r="L188" i="11"/>
  <c r="L155" i="11"/>
  <c r="L177" i="11"/>
  <c r="L173" i="11"/>
  <c r="L148" i="11"/>
  <c r="L165" i="11"/>
  <c r="L147" i="11"/>
  <c r="L161" i="11"/>
  <c r="L157" i="11"/>
  <c r="L136" i="11"/>
  <c r="L133" i="11"/>
  <c r="L131" i="10"/>
  <c r="H190" i="10"/>
  <c r="L176" i="10"/>
  <c r="L175" i="10"/>
  <c r="M182" i="10"/>
  <c r="L172" i="10"/>
  <c r="L188" i="10"/>
  <c r="M185" i="10"/>
  <c r="M161" i="10"/>
  <c r="L180" i="10"/>
  <c r="M174" i="10"/>
  <c r="M167" i="10"/>
  <c r="M141" i="10"/>
  <c r="L174" i="10"/>
  <c r="L167" i="10"/>
  <c r="L146" i="10"/>
  <c r="L134" i="10"/>
  <c r="L133" i="10"/>
  <c r="M186" i="10"/>
  <c r="M184" i="10"/>
  <c r="M173" i="10"/>
  <c r="M179" i="10"/>
  <c r="M170" i="10"/>
  <c r="M158" i="10"/>
  <c r="M157" i="10"/>
  <c r="M165" i="10"/>
  <c r="M162" i="10"/>
  <c r="M156" i="10"/>
  <c r="M142" i="10"/>
  <c r="M140" i="10"/>
  <c r="M143" i="10"/>
  <c r="M135" i="10"/>
  <c r="M166" i="10"/>
  <c r="L171" i="10"/>
  <c r="L166" i="10"/>
  <c r="L161" i="10"/>
  <c r="L141" i="10"/>
  <c r="L138" i="10"/>
  <c r="M133" i="10"/>
  <c r="L186" i="10"/>
  <c r="L184" i="10"/>
  <c r="L173" i="10"/>
  <c r="L179" i="10"/>
  <c r="L170" i="10"/>
  <c r="L158" i="10"/>
  <c r="L157" i="10"/>
  <c r="L165" i="10"/>
  <c r="L162" i="10"/>
  <c r="L156" i="10"/>
  <c r="L142" i="10"/>
  <c r="L140" i="10"/>
  <c r="L143" i="10"/>
  <c r="L135" i="10"/>
  <c r="M181" i="10"/>
  <c r="M178" i="10"/>
  <c r="M160" i="10"/>
  <c r="M169" i="10"/>
  <c r="M150" i="10"/>
  <c r="M153" i="10"/>
  <c r="M151" i="10"/>
  <c r="M148" i="10"/>
  <c r="M145" i="10"/>
  <c r="M147" i="10"/>
  <c r="M137" i="10"/>
  <c r="M132" i="10"/>
  <c r="M187" i="10"/>
  <c r="M180" i="10"/>
  <c r="M164" i="10"/>
  <c r="M146" i="10"/>
  <c r="M134" i="10"/>
  <c r="L187" i="10"/>
  <c r="L163" i="10"/>
  <c r="L160" i="10"/>
  <c r="L169" i="10"/>
  <c r="L150" i="10"/>
  <c r="L153" i="10"/>
  <c r="L151" i="10"/>
  <c r="L148" i="10"/>
  <c r="L145" i="10"/>
  <c r="L147" i="10"/>
  <c r="L137" i="10"/>
  <c r="M171" i="10"/>
  <c r="M163" i="10"/>
  <c r="M138" i="10"/>
  <c r="L185" i="10"/>
  <c r="L164" i="10"/>
  <c r="M189" i="10"/>
  <c r="M183" i="10"/>
  <c r="L189" i="10"/>
  <c r="L183" i="10"/>
  <c r="L182" i="10"/>
  <c r="L181" i="10"/>
  <c r="L178" i="10"/>
  <c r="M188" i="10"/>
  <c r="M176" i="10"/>
  <c r="M175" i="10"/>
  <c r="M172" i="10"/>
  <c r="M177" i="10"/>
  <c r="M159" i="10"/>
  <c r="M168" i="10"/>
  <c r="M154" i="10"/>
  <c r="M152" i="10"/>
  <c r="M149" i="10"/>
  <c r="M155" i="10"/>
  <c r="M144" i="10"/>
  <c r="M139" i="10"/>
  <c r="M136" i="10"/>
  <c r="L177" i="10"/>
  <c r="L159" i="10"/>
  <c r="L168" i="10"/>
  <c r="L154" i="10"/>
  <c r="L152" i="10"/>
  <c r="L149" i="10"/>
  <c r="L155" i="10"/>
  <c r="L144" i="10"/>
  <c r="L139" i="10"/>
  <c r="L136" i="10"/>
  <c r="L186" i="9"/>
  <c r="L183" i="9"/>
  <c r="L181" i="9"/>
  <c r="L176" i="9"/>
  <c r="L163" i="9"/>
  <c r="L162" i="9"/>
  <c r="L169" i="9"/>
  <c r="L166" i="9"/>
  <c r="L152" i="9"/>
  <c r="L164" i="9"/>
  <c r="L143" i="9"/>
  <c r="L140" i="9"/>
  <c r="L136" i="9"/>
  <c r="L134" i="9"/>
  <c r="L131" i="9"/>
  <c r="M185" i="9"/>
  <c r="M178" i="9"/>
  <c r="M180" i="9"/>
  <c r="M168" i="9"/>
  <c r="M167" i="9"/>
  <c r="M159" i="9"/>
  <c r="M153" i="9"/>
  <c r="M165" i="9"/>
  <c r="M150" i="9"/>
  <c r="M154" i="9"/>
  <c r="M160" i="9"/>
  <c r="M138" i="9"/>
  <c r="M144" i="9"/>
  <c r="M133" i="9"/>
  <c r="M131" i="9"/>
  <c r="L185" i="9"/>
  <c r="L178" i="9"/>
  <c r="L180" i="9"/>
  <c r="L168" i="9"/>
  <c r="L167" i="9"/>
  <c r="L159" i="9"/>
  <c r="L153" i="9"/>
  <c r="L165" i="9"/>
  <c r="L150" i="9"/>
  <c r="L154" i="9"/>
  <c r="L160" i="9"/>
  <c r="L138" i="9"/>
  <c r="L144" i="9"/>
  <c r="L133" i="9"/>
  <c r="M188" i="9"/>
  <c r="M184" i="9"/>
  <c r="M182" i="9"/>
  <c r="M173" i="9"/>
  <c r="M175" i="9"/>
  <c r="M172" i="9"/>
  <c r="M161" i="9"/>
  <c r="M156" i="9"/>
  <c r="M155" i="9"/>
  <c r="M147" i="9"/>
  <c r="M149" i="9"/>
  <c r="M141" i="9"/>
  <c r="M148" i="9"/>
  <c r="M142" i="9"/>
  <c r="M132" i="9"/>
  <c r="L188" i="9"/>
  <c r="L184" i="9"/>
  <c r="L182" i="9"/>
  <c r="L173" i="9"/>
  <c r="L175" i="9"/>
  <c r="L172" i="9"/>
  <c r="L161" i="9"/>
  <c r="L156" i="9"/>
  <c r="L155" i="9"/>
  <c r="L147" i="9"/>
  <c r="L149" i="9"/>
  <c r="L141" i="9"/>
  <c r="L148" i="9"/>
  <c r="L142" i="9"/>
  <c r="L132" i="9"/>
  <c r="M187" i="9"/>
  <c r="M179" i="9"/>
  <c r="M177" i="9"/>
  <c r="M170" i="9"/>
  <c r="M174" i="9"/>
  <c r="M171" i="9"/>
  <c r="M158" i="9"/>
  <c r="M151" i="9"/>
  <c r="M157" i="9"/>
  <c r="M146" i="9"/>
  <c r="M145" i="9"/>
  <c r="M139" i="9"/>
  <c r="M137" i="9"/>
  <c r="M135" i="9"/>
  <c r="L187" i="9"/>
  <c r="L179" i="9"/>
  <c r="L177" i="9"/>
  <c r="L170" i="9"/>
  <c r="L174" i="9"/>
  <c r="L171" i="9"/>
  <c r="L158" i="9"/>
  <c r="L151" i="9"/>
  <c r="L157" i="9"/>
  <c r="L146" i="9"/>
  <c r="L145" i="9"/>
  <c r="L139" i="9"/>
  <c r="L137" i="9"/>
  <c r="M186" i="9"/>
  <c r="M183" i="9"/>
  <c r="M181" i="9"/>
  <c r="M176" i="9"/>
  <c r="M163" i="9"/>
  <c r="M162" i="9"/>
  <c r="M169" i="9"/>
  <c r="M166" i="9"/>
  <c r="M152" i="9"/>
  <c r="M164" i="9"/>
  <c r="M143" i="9"/>
  <c r="M140" i="9"/>
  <c r="M136" i="9"/>
  <c r="L153" i="7"/>
  <c r="L148" i="7"/>
  <c r="L141" i="7"/>
  <c r="L140" i="7"/>
  <c r="L133" i="7"/>
  <c r="L137" i="7"/>
  <c r="M155" i="7"/>
  <c r="M147" i="7"/>
  <c r="M146" i="7"/>
  <c r="M143" i="7"/>
  <c r="M134" i="7"/>
  <c r="L155" i="7"/>
  <c r="L147" i="7"/>
  <c r="L146" i="7"/>
  <c r="L143" i="7"/>
  <c r="L139" i="7"/>
  <c r="L134" i="7"/>
  <c r="M154" i="7"/>
  <c r="M152" i="7"/>
  <c r="M145" i="7"/>
  <c r="M142" i="7"/>
  <c r="M138" i="7"/>
  <c r="M135" i="7"/>
  <c r="M131" i="7"/>
  <c r="L154" i="7"/>
  <c r="L152" i="7"/>
  <c r="L145" i="7"/>
  <c r="L142" i="7"/>
  <c r="L138" i="7"/>
  <c r="M150" i="7"/>
  <c r="M144" i="7"/>
  <c r="M136" i="7"/>
  <c r="L150" i="7"/>
  <c r="L149" i="7"/>
  <c r="L144" i="7"/>
  <c r="L151" i="7"/>
  <c r="L136" i="7"/>
  <c r="L132" i="7"/>
  <c r="M149" i="7"/>
  <c r="M151" i="7"/>
  <c r="M132" i="7"/>
  <c r="M153" i="7"/>
  <c r="M148" i="7"/>
  <c r="M141" i="7"/>
  <c r="M140" i="7"/>
  <c r="M137" i="7"/>
  <c r="L131" i="8"/>
  <c r="H172" i="8"/>
  <c r="M150" i="8"/>
  <c r="M167" i="8"/>
  <c r="L160" i="8"/>
  <c r="M139" i="8"/>
  <c r="M157" i="8"/>
  <c r="M132" i="8"/>
  <c r="L157" i="8"/>
  <c r="M171" i="8"/>
  <c r="L134" i="8"/>
  <c r="M152" i="8"/>
  <c r="L171" i="8"/>
  <c r="M134" i="8"/>
  <c r="L152" i="8"/>
  <c r="L167" i="8"/>
  <c r="M147" i="8"/>
  <c r="M160" i="8"/>
  <c r="M145" i="8"/>
  <c r="L132" i="8"/>
  <c r="M168" i="8"/>
  <c r="M162" i="8"/>
  <c r="M164" i="8"/>
  <c r="M166" i="8"/>
  <c r="M149" i="8"/>
  <c r="M148" i="8"/>
  <c r="M144" i="8"/>
  <c r="M137" i="8"/>
  <c r="M141" i="8"/>
  <c r="M133" i="8"/>
  <c r="L150" i="8"/>
  <c r="L145" i="8"/>
  <c r="L168" i="8"/>
  <c r="L162" i="8"/>
  <c r="L164" i="8"/>
  <c r="L166" i="8"/>
  <c r="L149" i="8"/>
  <c r="L148" i="8"/>
  <c r="L144" i="8"/>
  <c r="L137" i="8"/>
  <c r="L141" i="8"/>
  <c r="L133" i="8"/>
  <c r="L147" i="8"/>
  <c r="L139" i="8"/>
  <c r="M170" i="8"/>
  <c r="M161" i="8"/>
  <c r="M158" i="8"/>
  <c r="M165" i="8"/>
  <c r="M163" i="8"/>
  <c r="M156" i="8"/>
  <c r="M143" i="8"/>
  <c r="M135" i="8"/>
  <c r="M136" i="8"/>
  <c r="M138" i="8"/>
  <c r="L170" i="8"/>
  <c r="L161" i="8"/>
  <c r="L158" i="8"/>
  <c r="L165" i="8"/>
  <c r="L163" i="8"/>
  <c r="L156" i="8"/>
  <c r="L143" i="8"/>
  <c r="L135" i="8"/>
  <c r="L136" i="8"/>
  <c r="L138" i="8"/>
  <c r="M169" i="8"/>
  <c r="M159" i="8"/>
  <c r="M154" i="8"/>
  <c r="M153" i="8"/>
  <c r="M151" i="8"/>
  <c r="M155" i="8"/>
  <c r="M140" i="8"/>
  <c r="M142" i="8"/>
  <c r="M146" i="8"/>
  <c r="L169" i="8"/>
  <c r="L159" i="8"/>
  <c r="L154" i="8"/>
  <c r="L153" i="8"/>
  <c r="L151" i="8"/>
  <c r="L155" i="8"/>
  <c r="L140" i="8"/>
  <c r="L142" i="8"/>
  <c r="L146" i="8"/>
  <c r="F174" i="13"/>
  <c r="F173" i="13"/>
  <c r="J138" i="13"/>
  <c r="J132" i="13"/>
  <c r="J140" i="13"/>
  <c r="J133" i="13"/>
  <c r="J134" i="13"/>
  <c r="J135" i="13"/>
  <c r="J136" i="13"/>
  <c r="J137" i="13"/>
  <c r="J147" i="13"/>
  <c r="J139" i="13"/>
  <c r="J144" i="13"/>
  <c r="J141" i="13"/>
  <c r="J143" i="13"/>
  <c r="J142" i="13"/>
  <c r="J145" i="13"/>
  <c r="J148" i="13"/>
  <c r="J150" i="13"/>
  <c r="J149" i="13"/>
  <c r="J146" i="13"/>
  <c r="J153" i="13"/>
  <c r="J151" i="13"/>
  <c r="J152" i="13"/>
  <c r="J157" i="13"/>
  <c r="J159" i="13"/>
  <c r="J154" i="13"/>
  <c r="J155" i="13"/>
  <c r="J156" i="13"/>
  <c r="J160" i="13"/>
  <c r="J158" i="13"/>
  <c r="J163" i="13"/>
  <c r="J167" i="13"/>
  <c r="J161" i="13"/>
  <c r="J162" i="13"/>
  <c r="J166" i="13"/>
  <c r="J164" i="13"/>
  <c r="J165" i="13"/>
  <c r="J168" i="13"/>
  <c r="I132" i="13"/>
  <c r="I133" i="13"/>
  <c r="I134" i="13"/>
  <c r="I135" i="13"/>
  <c r="I136" i="13"/>
  <c r="I137" i="13"/>
  <c r="I139" i="13"/>
  <c r="I144" i="13"/>
  <c r="I141" i="13"/>
  <c r="I143" i="13"/>
  <c r="I142" i="13"/>
  <c r="I145" i="13"/>
  <c r="I148" i="13"/>
  <c r="I150" i="13"/>
  <c r="I149" i="13"/>
  <c r="I146" i="13"/>
  <c r="I153" i="13"/>
  <c r="I151" i="13"/>
  <c r="I152" i="13"/>
  <c r="I157" i="13"/>
  <c r="I159" i="13"/>
  <c r="I154" i="13"/>
  <c r="I155" i="13"/>
  <c r="I156" i="13"/>
  <c r="I160" i="13"/>
  <c r="I158" i="13"/>
  <c r="I163" i="13"/>
  <c r="I161" i="13"/>
  <c r="I162" i="13"/>
  <c r="I166" i="13"/>
  <c r="I164" i="13"/>
  <c r="I165" i="13"/>
  <c r="I168" i="13"/>
  <c r="I131" i="13"/>
  <c r="D169" i="13"/>
  <c r="C169" i="13"/>
  <c r="J131" i="13"/>
  <c r="J131" i="11"/>
  <c r="J140" i="11"/>
  <c r="J139" i="11"/>
  <c r="J133" i="11"/>
  <c r="J134" i="11"/>
  <c r="J141" i="11"/>
  <c r="J142" i="11"/>
  <c r="J145" i="11"/>
  <c r="J135" i="11"/>
  <c r="J151" i="11"/>
  <c r="J136" i="11"/>
  <c r="J152" i="11"/>
  <c r="J137" i="11"/>
  <c r="J157" i="11"/>
  <c r="J138" i="11"/>
  <c r="J161" i="11"/>
  <c r="J144" i="11"/>
  <c r="J158" i="11"/>
  <c r="J162" i="11"/>
  <c r="J143" i="11"/>
  <c r="J146" i="11"/>
  <c r="J148" i="11"/>
  <c r="J153" i="11"/>
  <c r="J147" i="11"/>
  <c r="J150" i="11"/>
  <c r="J149" i="11"/>
  <c r="J163" i="11"/>
  <c r="J172" i="11"/>
  <c r="J159" i="11"/>
  <c r="J164" i="11"/>
  <c r="J173" i="11"/>
  <c r="J165" i="11"/>
  <c r="J174" i="11"/>
  <c r="J175" i="11"/>
  <c r="J176" i="11"/>
  <c r="J166" i="11"/>
  <c r="J177" i="11"/>
  <c r="J178" i="11"/>
  <c r="J154" i="11"/>
  <c r="J179" i="11"/>
  <c r="J180" i="11"/>
  <c r="J188" i="11"/>
  <c r="J155" i="11"/>
  <c r="J189" i="11"/>
  <c r="J168" i="11"/>
  <c r="J181" i="11"/>
  <c r="J169" i="11"/>
  <c r="J182" i="11"/>
  <c r="J160" i="11"/>
  <c r="J190" i="11"/>
  <c r="J156" i="11"/>
  <c r="J191" i="11"/>
  <c r="J167" i="11"/>
  <c r="J192" i="11"/>
  <c r="J193" i="11"/>
  <c r="J170" i="11"/>
  <c r="J183" i="11"/>
  <c r="J184" i="11"/>
  <c r="J194" i="11"/>
  <c r="J195" i="11"/>
  <c r="J185" i="11"/>
  <c r="J171" i="11"/>
  <c r="J196" i="11"/>
  <c r="J186" i="11"/>
  <c r="I133" i="11"/>
  <c r="I134" i="11"/>
  <c r="I135" i="11"/>
  <c r="I136" i="11"/>
  <c r="I137" i="11"/>
  <c r="I138" i="11"/>
  <c r="I144" i="11"/>
  <c r="I143" i="11"/>
  <c r="I146" i="11"/>
  <c r="I148" i="11"/>
  <c r="I147" i="11"/>
  <c r="I150" i="11"/>
  <c r="I149" i="11"/>
  <c r="I159" i="11"/>
  <c r="I154" i="11"/>
  <c r="I155" i="11"/>
  <c r="I168" i="11"/>
  <c r="I169" i="11"/>
  <c r="I160" i="11"/>
  <c r="I156" i="11"/>
  <c r="I170" i="11"/>
  <c r="I183" i="11"/>
  <c r="I184" i="11"/>
  <c r="I185" i="11"/>
  <c r="I171" i="11"/>
  <c r="I186" i="11"/>
  <c r="I197" i="11"/>
  <c r="I198" i="11"/>
  <c r="I199" i="11"/>
  <c r="I187" i="11"/>
  <c r="I200" i="11"/>
  <c r="I132" i="11"/>
  <c r="G207" i="11"/>
  <c r="G206" i="11"/>
  <c r="I131" i="11"/>
  <c r="J132" i="11"/>
  <c r="J131" i="10"/>
  <c r="J134" i="10"/>
  <c r="J132" i="10"/>
  <c r="J136" i="10"/>
  <c r="J135" i="10"/>
  <c r="J137" i="10"/>
  <c r="J143" i="10"/>
  <c r="J138" i="10"/>
  <c r="J139" i="10"/>
  <c r="J147" i="10"/>
  <c r="J141" i="10"/>
  <c r="J140" i="10"/>
  <c r="J144" i="10"/>
  <c r="J161" i="10"/>
  <c r="J145" i="10"/>
  <c r="J142" i="10"/>
  <c r="J146" i="10"/>
  <c r="J149" i="10"/>
  <c r="J155" i="10"/>
  <c r="J148" i="10"/>
  <c r="J156" i="10"/>
  <c r="J165" i="10"/>
  <c r="J166" i="10"/>
  <c r="J151" i="10"/>
  <c r="J162" i="10"/>
  <c r="J163" i="10"/>
  <c r="J154" i="10"/>
  <c r="J152" i="10"/>
  <c r="J150" i="10"/>
  <c r="J157" i="10"/>
  <c r="J167" i="10"/>
  <c r="J153" i="10"/>
  <c r="J168" i="10"/>
  <c r="J169" i="10"/>
  <c r="J158" i="10"/>
  <c r="J164" i="10"/>
  <c r="J159" i="10"/>
  <c r="J171" i="10"/>
  <c r="J177" i="10"/>
  <c r="J178" i="10"/>
  <c r="J160" i="10"/>
  <c r="J179" i="10"/>
  <c r="J180" i="10"/>
  <c r="J172" i="10"/>
  <c r="J181" i="10"/>
  <c r="J170" i="10"/>
  <c r="J173" i="10"/>
  <c r="J174" i="10"/>
  <c r="J133" i="10"/>
  <c r="I134" i="10"/>
  <c r="I132" i="10"/>
  <c r="I136" i="10"/>
  <c r="I135" i="10"/>
  <c r="I137" i="10"/>
  <c r="I138" i="10"/>
  <c r="I139" i="10"/>
  <c r="I141" i="10"/>
  <c r="I140" i="10"/>
  <c r="I144" i="10"/>
  <c r="I145" i="10"/>
  <c r="I142" i="10"/>
  <c r="I146" i="10"/>
  <c r="I149" i="10"/>
  <c r="I148" i="10"/>
  <c r="I151" i="10"/>
  <c r="I154" i="10"/>
  <c r="I152" i="10"/>
  <c r="I150" i="10"/>
  <c r="I157" i="10"/>
  <c r="I153" i="10"/>
  <c r="I158" i="10"/>
  <c r="I164" i="10"/>
  <c r="I159" i="10"/>
  <c r="I171" i="10"/>
  <c r="I160" i="10"/>
  <c r="I172" i="10"/>
  <c r="I173" i="10"/>
  <c r="I174" i="10"/>
  <c r="I175" i="10"/>
  <c r="I182" i="10"/>
  <c r="I176" i="10"/>
  <c r="I183" i="10"/>
  <c r="I131" i="10"/>
  <c r="H193" i="9"/>
  <c r="H194" i="9"/>
  <c r="J133" i="9"/>
  <c r="J132" i="9"/>
  <c r="J148" i="9"/>
  <c r="J134" i="9"/>
  <c r="J144" i="9"/>
  <c r="J135" i="9"/>
  <c r="J142" i="9"/>
  <c r="J136" i="9"/>
  <c r="J138" i="9"/>
  <c r="J137" i="9"/>
  <c r="J139" i="9"/>
  <c r="J140" i="9"/>
  <c r="J160" i="9"/>
  <c r="J164" i="9"/>
  <c r="J143" i="9"/>
  <c r="J141" i="9"/>
  <c r="J145" i="9"/>
  <c r="J146" i="9"/>
  <c r="J147" i="9"/>
  <c r="J150" i="9"/>
  <c r="J151" i="9"/>
  <c r="J149" i="9"/>
  <c r="J152" i="9"/>
  <c r="J156" i="9"/>
  <c r="J153" i="9"/>
  <c r="J157" i="9"/>
  <c r="J169" i="9"/>
  <c r="J155" i="9"/>
  <c r="J161" i="9"/>
  <c r="J165" i="9"/>
  <c r="J158" i="9"/>
  <c r="J159" i="9"/>
  <c r="J162" i="9"/>
  <c r="J154" i="9"/>
  <c r="J171" i="9"/>
  <c r="J163" i="9"/>
  <c r="J166" i="9"/>
  <c r="J172" i="9"/>
  <c r="J174" i="9"/>
  <c r="J175" i="9"/>
  <c r="J168" i="9"/>
  <c r="J176" i="9"/>
  <c r="J170" i="9"/>
  <c r="J173" i="9"/>
  <c r="J167" i="9"/>
  <c r="J180" i="9"/>
  <c r="J181" i="9"/>
  <c r="J177" i="9"/>
  <c r="J182" i="9"/>
  <c r="J178" i="9"/>
  <c r="J183" i="9"/>
  <c r="J179" i="9"/>
  <c r="J131" i="9"/>
  <c r="I133" i="9"/>
  <c r="I132" i="9"/>
  <c r="I134" i="9"/>
  <c r="I135" i="9"/>
  <c r="I136" i="9"/>
  <c r="I138" i="9"/>
  <c r="I137" i="9"/>
  <c r="I139" i="9"/>
  <c r="I140" i="9"/>
  <c r="I143" i="9"/>
  <c r="I141" i="9"/>
  <c r="I145" i="9"/>
  <c r="I146" i="9"/>
  <c r="I147" i="9"/>
  <c r="I150" i="9"/>
  <c r="I151" i="9"/>
  <c r="I149" i="9"/>
  <c r="I152" i="9"/>
  <c r="I156" i="9"/>
  <c r="I153" i="9"/>
  <c r="I157" i="9"/>
  <c r="I155" i="9"/>
  <c r="I161" i="9"/>
  <c r="I158" i="9"/>
  <c r="I159" i="9"/>
  <c r="I162" i="9"/>
  <c r="I154" i="9"/>
  <c r="I163" i="9"/>
  <c r="I168" i="9"/>
  <c r="I170" i="9"/>
  <c r="I173" i="9"/>
  <c r="I167" i="9"/>
  <c r="I177" i="9"/>
  <c r="I178" i="9"/>
  <c r="I179" i="9"/>
  <c r="I184" i="9"/>
  <c r="I185" i="9"/>
  <c r="I186" i="9"/>
  <c r="I187" i="9"/>
  <c r="I131" i="9"/>
  <c r="E162" i="7"/>
  <c r="E161" i="7"/>
  <c r="J132" i="7"/>
  <c r="J133" i="7"/>
  <c r="J134" i="7"/>
  <c r="J136" i="7"/>
  <c r="J138" i="7"/>
  <c r="J135" i="7"/>
  <c r="J139" i="7"/>
  <c r="J151" i="7"/>
  <c r="J137" i="7"/>
  <c r="J142" i="7"/>
  <c r="J140" i="7"/>
  <c r="J143" i="7"/>
  <c r="J141" i="7"/>
  <c r="J144" i="7"/>
  <c r="J146" i="7"/>
  <c r="J145" i="7"/>
  <c r="J148" i="7"/>
  <c r="J147" i="7"/>
  <c r="J149" i="7"/>
  <c r="J152" i="7"/>
  <c r="J153" i="7"/>
  <c r="J150" i="7"/>
  <c r="J154" i="7"/>
  <c r="J155" i="7"/>
  <c r="J131" i="7"/>
  <c r="I133" i="7"/>
  <c r="I134" i="7"/>
  <c r="I136" i="7"/>
  <c r="I138" i="7"/>
  <c r="I135" i="7"/>
  <c r="I139" i="7"/>
  <c r="I137" i="7"/>
  <c r="I142" i="7"/>
  <c r="I140" i="7"/>
  <c r="I143" i="7"/>
  <c r="I141" i="7"/>
  <c r="I144" i="7"/>
  <c r="I146" i="7"/>
  <c r="I145" i="7"/>
  <c r="I148" i="7"/>
  <c r="I147" i="7"/>
  <c r="I149" i="7"/>
  <c r="I152" i="7"/>
  <c r="I153" i="7"/>
  <c r="I150" i="7"/>
  <c r="I154" i="7"/>
  <c r="I155" i="7"/>
  <c r="I131" i="7"/>
  <c r="I132" i="7"/>
  <c r="E178" i="8"/>
  <c r="E177" i="8"/>
  <c r="J171" i="8"/>
  <c r="J131" i="8"/>
  <c r="J138" i="8"/>
  <c r="J132" i="8"/>
  <c r="J133" i="8"/>
  <c r="J146" i="8"/>
  <c r="J135" i="8"/>
  <c r="J136" i="8"/>
  <c r="J137" i="8"/>
  <c r="J140" i="8"/>
  <c r="J139" i="8"/>
  <c r="J143" i="8"/>
  <c r="J145" i="8"/>
  <c r="J144" i="8"/>
  <c r="J142" i="8"/>
  <c r="J141" i="8"/>
  <c r="J155" i="8"/>
  <c r="J148" i="8"/>
  <c r="J147" i="8"/>
  <c r="J156" i="8"/>
  <c r="J163" i="8"/>
  <c r="J151" i="8"/>
  <c r="J149" i="8"/>
  <c r="J150" i="8"/>
  <c r="J153" i="8"/>
  <c r="J152" i="8"/>
  <c r="J166" i="8"/>
  <c r="J165" i="8"/>
  <c r="J154" i="8"/>
  <c r="J160" i="8"/>
  <c r="J159" i="8"/>
  <c r="J158" i="8"/>
  <c r="J157" i="8"/>
  <c r="J161" i="8"/>
  <c r="J162" i="8"/>
  <c r="J164" i="8"/>
  <c r="J167" i="8"/>
  <c r="J169" i="8"/>
  <c r="J170" i="8"/>
  <c r="J168" i="8"/>
  <c r="J134" i="8"/>
  <c r="I132" i="8"/>
  <c r="I133" i="8"/>
  <c r="I135" i="8"/>
  <c r="I136" i="8"/>
  <c r="I137" i="8"/>
  <c r="I140" i="8"/>
  <c r="I139" i="8"/>
  <c r="I143" i="8"/>
  <c r="I145" i="8"/>
  <c r="I144" i="8"/>
  <c r="I142" i="8"/>
  <c r="I141" i="8"/>
  <c r="I148" i="8"/>
  <c r="I147" i="8"/>
  <c r="I151" i="8"/>
  <c r="I149" i="8"/>
  <c r="I150" i="8"/>
  <c r="I153" i="8"/>
  <c r="I152" i="8"/>
  <c r="I154" i="8"/>
  <c r="I160" i="8"/>
  <c r="I159" i="8"/>
  <c r="I158" i="8"/>
  <c r="I157" i="8"/>
  <c r="I161" i="8"/>
  <c r="I162" i="8"/>
  <c r="I164" i="8"/>
  <c r="I167" i="8"/>
  <c r="I169" i="8"/>
  <c r="I170" i="8"/>
  <c r="I168" i="8"/>
  <c r="I171" i="8"/>
  <c r="I131" i="8"/>
  <c r="I135" i="6"/>
  <c r="I134" i="6"/>
  <c r="I136" i="6"/>
  <c r="I138" i="6"/>
  <c r="I139" i="6"/>
  <c r="I140" i="6"/>
  <c r="I137" i="6"/>
  <c r="I141" i="6"/>
  <c r="I142" i="6"/>
  <c r="I143" i="6"/>
  <c r="I146" i="6"/>
  <c r="I144" i="6"/>
  <c r="I145" i="6"/>
  <c r="I147" i="6"/>
  <c r="I148" i="6"/>
  <c r="I149" i="6"/>
  <c r="I150" i="6"/>
  <c r="I151" i="6"/>
  <c r="I152" i="6"/>
  <c r="I153" i="6"/>
  <c r="I156" i="6"/>
  <c r="I157" i="6"/>
  <c r="I158" i="6"/>
  <c r="I160" i="6"/>
  <c r="I154" i="6"/>
  <c r="I155" i="6"/>
  <c r="I161" i="6"/>
  <c r="I163" i="6"/>
  <c r="I164" i="6"/>
  <c r="I162" i="6"/>
  <c r="I165" i="6"/>
  <c r="I168" i="6"/>
  <c r="I169" i="6"/>
  <c r="I170" i="6"/>
  <c r="I132" i="6"/>
  <c r="J132" i="6"/>
  <c r="J131" i="6"/>
  <c r="J135" i="6"/>
  <c r="J134" i="6"/>
  <c r="J136" i="6"/>
  <c r="J138" i="6"/>
  <c r="J139" i="6"/>
  <c r="J140" i="6"/>
  <c r="J137" i="6"/>
  <c r="J141" i="6"/>
  <c r="J142" i="6"/>
  <c r="J143" i="6"/>
  <c r="J146" i="6"/>
  <c r="J144" i="6"/>
  <c r="J145" i="6"/>
  <c r="J147" i="6"/>
  <c r="J148" i="6"/>
  <c r="J159" i="6"/>
  <c r="J149" i="6"/>
  <c r="J150" i="6"/>
  <c r="J151" i="6"/>
  <c r="J152" i="6"/>
  <c r="J153" i="6"/>
  <c r="J156" i="6"/>
  <c r="J157" i="6"/>
  <c r="J158" i="6"/>
  <c r="J160" i="6"/>
  <c r="J166" i="6"/>
  <c r="J167" i="6"/>
  <c r="J154" i="6"/>
  <c r="J155" i="6"/>
  <c r="J161" i="6"/>
  <c r="J163" i="6"/>
  <c r="J164" i="6"/>
  <c r="J162" i="6"/>
  <c r="J165" i="6"/>
  <c r="J133" i="6"/>
  <c r="D177" i="6"/>
  <c r="D176" i="6"/>
  <c r="I140" i="5"/>
  <c r="I132" i="5"/>
  <c r="I133" i="5"/>
  <c r="I134" i="5"/>
  <c r="I135" i="5"/>
  <c r="I136" i="5"/>
  <c r="I137" i="5"/>
  <c r="I142" i="5"/>
  <c r="I143" i="5"/>
  <c r="I138" i="5"/>
  <c r="I141" i="5"/>
  <c r="I139" i="5"/>
  <c r="I144" i="5"/>
  <c r="I145" i="5"/>
  <c r="I147" i="5"/>
  <c r="I146" i="5"/>
  <c r="I149" i="5"/>
  <c r="I153" i="5"/>
  <c r="I152" i="5"/>
  <c r="I154" i="5"/>
  <c r="I155" i="5"/>
  <c r="I156" i="5"/>
  <c r="I157" i="5"/>
  <c r="I161" i="5"/>
  <c r="I159" i="5"/>
  <c r="I170" i="5"/>
  <c r="I173" i="5"/>
  <c r="I131" i="5"/>
  <c r="J133" i="5"/>
  <c r="J134" i="5"/>
  <c r="J135" i="5"/>
  <c r="J136" i="5"/>
  <c r="J137" i="5"/>
  <c r="J142" i="5"/>
  <c r="J148" i="5"/>
  <c r="J140" i="5"/>
  <c r="J150" i="5"/>
  <c r="J143" i="5"/>
  <c r="J138" i="5"/>
  <c r="J141" i="5"/>
  <c r="J139" i="5"/>
  <c r="J144" i="5"/>
  <c r="J151" i="5"/>
  <c r="J145" i="5"/>
  <c r="J147" i="5"/>
  <c r="J146" i="5"/>
  <c r="J149" i="5"/>
  <c r="J153" i="5"/>
  <c r="J158" i="5"/>
  <c r="J152" i="5"/>
  <c r="J160" i="5"/>
  <c r="J154" i="5"/>
  <c r="J155" i="5"/>
  <c r="J156" i="5"/>
  <c r="J162" i="5"/>
  <c r="J157" i="5"/>
  <c r="J163" i="5"/>
  <c r="J161" i="5"/>
  <c r="J159" i="5"/>
  <c r="J165" i="5"/>
  <c r="J166" i="5"/>
  <c r="J167" i="5"/>
  <c r="J168" i="5"/>
  <c r="J164" i="5"/>
  <c r="J169" i="5"/>
  <c r="J171" i="5"/>
  <c r="J131" i="5"/>
  <c r="F176" i="5"/>
  <c r="L131" i="5" s="1"/>
  <c r="O142" i="13" l="1"/>
  <c r="P141" i="13"/>
  <c r="O142" i="9"/>
  <c r="P141" i="9"/>
  <c r="O142" i="6"/>
  <c r="P141" i="6"/>
  <c r="O144" i="5"/>
  <c r="P143" i="5"/>
  <c r="N187" i="11"/>
  <c r="N134" i="11"/>
  <c r="N136" i="11"/>
  <c r="N164" i="11"/>
  <c r="N172" i="11"/>
  <c r="N178" i="11"/>
  <c r="N177" i="11"/>
  <c r="N160" i="11"/>
  <c r="N185" i="11"/>
  <c r="N195" i="11"/>
  <c r="N140" i="11"/>
  <c r="N143" i="11"/>
  <c r="N163" i="11"/>
  <c r="N150" i="11"/>
  <c r="N148" i="11"/>
  <c r="N176" i="11"/>
  <c r="N191" i="11"/>
  <c r="N199" i="11"/>
  <c r="N156" i="11"/>
  <c r="N194" i="11"/>
  <c r="N151" i="11"/>
  <c r="N158" i="11"/>
  <c r="N149" i="11"/>
  <c r="N147" i="11"/>
  <c r="N167" i="11"/>
  <c r="N182" i="11"/>
  <c r="N166" i="11"/>
  <c r="N196" i="11"/>
  <c r="N180" i="11"/>
  <c r="N193" i="11"/>
  <c r="N181" i="11"/>
  <c r="N190" i="11"/>
  <c r="N198" i="11"/>
  <c r="N139" i="11"/>
  <c r="N135" i="11"/>
  <c r="N138" i="11"/>
  <c r="N157" i="11"/>
  <c r="N146" i="11"/>
  <c r="N175" i="11"/>
  <c r="N173" i="11"/>
  <c r="N201" i="11"/>
  <c r="N168" i="11"/>
  <c r="N170" i="11"/>
  <c r="N132" i="11"/>
  <c r="N174" i="11"/>
  <c r="N155" i="11"/>
  <c r="N184" i="11"/>
  <c r="N197" i="11"/>
  <c r="N131" i="11"/>
  <c r="O131" i="11" s="1"/>
  <c r="O132" i="11" s="1"/>
  <c r="N145" i="11"/>
  <c r="N133" i="11"/>
  <c r="N137" i="11"/>
  <c r="N154" i="11"/>
  <c r="N169" i="11"/>
  <c r="N183" i="11"/>
  <c r="N186" i="11"/>
  <c r="N142" i="11"/>
  <c r="N162" i="11"/>
  <c r="N165" i="11"/>
  <c r="N153" i="11"/>
  <c r="N144" i="11"/>
  <c r="N171" i="11"/>
  <c r="N152" i="11"/>
  <c r="N161" i="11"/>
  <c r="N159" i="11"/>
  <c r="N179" i="11"/>
  <c r="N189" i="11"/>
  <c r="N188" i="11"/>
  <c r="N192" i="11"/>
  <c r="N200" i="11"/>
  <c r="N141" i="11"/>
  <c r="N133" i="10"/>
  <c r="N185" i="10"/>
  <c r="N179" i="10"/>
  <c r="N186" i="10"/>
  <c r="N178" i="10"/>
  <c r="N168" i="10"/>
  <c r="N167" i="10"/>
  <c r="N137" i="10"/>
  <c r="N176" i="10"/>
  <c r="N180" i="10"/>
  <c r="N158" i="10"/>
  <c r="N173" i="10"/>
  <c r="N169" i="10"/>
  <c r="N152" i="10"/>
  <c r="N163" i="10"/>
  <c r="N143" i="10"/>
  <c r="N172" i="10"/>
  <c r="N164" i="10"/>
  <c r="N165" i="10"/>
  <c r="N170" i="10"/>
  <c r="N153" i="10"/>
  <c r="N155" i="10"/>
  <c r="N146" i="10"/>
  <c r="N183" i="10"/>
  <c r="N175" i="10"/>
  <c r="N182" i="10"/>
  <c r="N159" i="10"/>
  <c r="N166" i="10"/>
  <c r="N156" i="10"/>
  <c r="N157" i="10"/>
  <c r="N148" i="10"/>
  <c r="N139" i="10"/>
  <c r="N138" i="10"/>
  <c r="N181" i="10"/>
  <c r="N141" i="10"/>
  <c r="N135" i="10"/>
  <c r="N187" i="10"/>
  <c r="N189" i="10"/>
  <c r="N151" i="10"/>
  <c r="N177" i="10"/>
  <c r="N154" i="10"/>
  <c r="N161" i="10"/>
  <c r="N140" i="10"/>
  <c r="N162" i="10"/>
  <c r="N147" i="10"/>
  <c r="N131" i="10"/>
  <c r="O131" i="10" s="1"/>
  <c r="N160" i="10"/>
  <c r="N149" i="10"/>
  <c r="N142" i="10"/>
  <c r="N150" i="10"/>
  <c r="N134" i="10"/>
  <c r="N174" i="10"/>
  <c r="N188" i="10"/>
  <c r="N132" i="10"/>
  <c r="N145" i="10"/>
  <c r="N144" i="10"/>
  <c r="N136" i="10"/>
  <c r="N184" i="10"/>
  <c r="N171" i="10"/>
  <c r="N131" i="7"/>
  <c r="O131" i="7" s="1"/>
  <c r="N144" i="7"/>
  <c r="N149" i="7"/>
  <c r="N139" i="7"/>
  <c r="N136" i="7"/>
  <c r="N152" i="7"/>
  <c r="N132" i="7"/>
  <c r="N142" i="7"/>
  <c r="N133" i="7"/>
  <c r="N154" i="7"/>
  <c r="N141" i="7"/>
  <c r="N145" i="7"/>
  <c r="N138" i="7"/>
  <c r="N134" i="7"/>
  <c r="N148" i="7"/>
  <c r="N151" i="7"/>
  <c r="N146" i="7"/>
  <c r="N140" i="7"/>
  <c r="N153" i="7"/>
  <c r="N135" i="7"/>
  <c r="N137" i="7"/>
  <c r="N155" i="7"/>
  <c r="N147" i="7"/>
  <c r="N143" i="7"/>
  <c r="N150" i="7"/>
  <c r="N141" i="8"/>
  <c r="N154" i="8"/>
  <c r="N145" i="8"/>
  <c r="N161" i="8"/>
  <c r="N155" i="8"/>
  <c r="N139" i="8"/>
  <c r="N165" i="8"/>
  <c r="N142" i="8"/>
  <c r="N167" i="8"/>
  <c r="N168" i="8"/>
  <c r="N150" i="8"/>
  <c r="N170" i="8"/>
  <c r="N151" i="8"/>
  <c r="N132" i="8"/>
  <c r="N134" i="8"/>
  <c r="N133" i="8"/>
  <c r="N153" i="8"/>
  <c r="N158" i="8"/>
  <c r="N140" i="8"/>
  <c r="N162" i="8"/>
  <c r="N156" i="8"/>
  <c r="N131" i="8"/>
  <c r="O131" i="8" s="1"/>
  <c r="O132" i="8" s="1"/>
  <c r="N136" i="8"/>
  <c r="N159" i="8"/>
  <c r="N169" i="8"/>
  <c r="N163" i="8"/>
  <c r="N146" i="8"/>
  <c r="N166" i="8"/>
  <c r="N135" i="8"/>
  <c r="N164" i="8"/>
  <c r="N160" i="8"/>
  <c r="N152" i="8"/>
  <c r="N147" i="8"/>
  <c r="N143" i="8"/>
  <c r="N144" i="8"/>
  <c r="N148" i="8"/>
  <c r="N138" i="8"/>
  <c r="N171" i="8"/>
  <c r="N137" i="8"/>
  <c r="N157" i="8"/>
  <c r="N149" i="8"/>
  <c r="E169" i="13"/>
  <c r="G174" i="13"/>
  <c r="I174" i="13"/>
  <c r="H174" i="13"/>
  <c r="G173" i="13"/>
  <c r="I173" i="13"/>
  <c r="H173" i="13"/>
  <c r="I206" i="11"/>
  <c r="J206" i="11"/>
  <c r="I207" i="11"/>
  <c r="J207" i="11"/>
  <c r="H207" i="11"/>
  <c r="K194" i="10"/>
  <c r="J194" i="10"/>
  <c r="I194" i="10"/>
  <c r="I193" i="10"/>
  <c r="J193" i="10"/>
  <c r="K193" i="10"/>
  <c r="J194" i="9"/>
  <c r="K194" i="9"/>
  <c r="I193" i="9"/>
  <c r="J193" i="9"/>
  <c r="K193" i="9"/>
  <c r="I194" i="9"/>
  <c r="H162" i="7"/>
  <c r="G162" i="7"/>
  <c r="F161" i="7"/>
  <c r="H161" i="7"/>
  <c r="G161" i="7"/>
  <c r="F162" i="7"/>
  <c r="G178" i="8"/>
  <c r="H177" i="8"/>
  <c r="G177" i="8"/>
  <c r="H178" i="8"/>
  <c r="G176" i="6"/>
  <c r="E176" i="6"/>
  <c r="E177" i="6"/>
  <c r="G173" i="6"/>
  <c r="M131" i="6"/>
  <c r="F176" i="6"/>
  <c r="F177" i="6"/>
  <c r="G177" i="6"/>
  <c r="F181" i="5"/>
  <c r="H181" i="5"/>
  <c r="G181" i="5"/>
  <c r="L132" i="5"/>
  <c r="E180" i="5"/>
  <c r="L150" i="5"/>
  <c r="L143" i="5"/>
  <c r="L147" i="5"/>
  <c r="L154" i="5"/>
  <c r="L162" i="5"/>
  <c r="L161" i="5"/>
  <c r="L167" i="5"/>
  <c r="L170" i="5"/>
  <c r="L175" i="5"/>
  <c r="L146" i="5"/>
  <c r="L135" i="5"/>
  <c r="L139" i="5"/>
  <c r="L160" i="5"/>
  <c r="L173" i="5"/>
  <c r="L148" i="5"/>
  <c r="L142" i="5"/>
  <c r="L145" i="5"/>
  <c r="L153" i="5"/>
  <c r="L155" i="5"/>
  <c r="L157" i="5"/>
  <c r="L164" i="5"/>
  <c r="L168" i="5"/>
  <c r="L172" i="5"/>
  <c r="L140" i="5"/>
  <c r="L136" i="5"/>
  <c r="L163" i="5"/>
  <c r="L133" i="5"/>
  <c r="L138" i="5"/>
  <c r="L165" i="5"/>
  <c r="L169" i="5"/>
  <c r="L141" i="5"/>
  <c r="L151" i="5"/>
  <c r="L149" i="5"/>
  <c r="L152" i="5"/>
  <c r="L156" i="5"/>
  <c r="L159" i="5"/>
  <c r="L166" i="5"/>
  <c r="L171" i="5"/>
  <c r="L174" i="5"/>
  <c r="L144" i="5"/>
  <c r="L134" i="5"/>
  <c r="L137" i="5"/>
  <c r="L158" i="5"/>
  <c r="H180" i="5"/>
  <c r="G180" i="5"/>
  <c r="F180" i="5"/>
  <c r="H206" i="11"/>
  <c r="F177" i="8"/>
  <c r="F178" i="8"/>
  <c r="E181" i="5"/>
  <c r="O143" i="13" l="1"/>
  <c r="P142" i="13"/>
  <c r="O133" i="11"/>
  <c r="P132" i="11"/>
  <c r="P131" i="10"/>
  <c r="O132" i="10"/>
  <c r="O143" i="9"/>
  <c r="P142" i="9"/>
  <c r="O132" i="7"/>
  <c r="O133" i="8"/>
  <c r="O134" i="8" s="1"/>
  <c r="O135" i="8" s="1"/>
  <c r="O136" i="8" s="1"/>
  <c r="O137" i="8" s="1"/>
  <c r="O138" i="8" s="1"/>
  <c r="O139" i="8" s="1"/>
  <c r="O140" i="8" s="1"/>
  <c r="O141" i="8" s="1"/>
  <c r="O142" i="8" s="1"/>
  <c r="O143" i="8" s="1"/>
  <c r="O144" i="8" s="1"/>
  <c r="O145" i="8" s="1"/>
  <c r="O146" i="8" s="1"/>
  <c r="O147" i="8" s="1"/>
  <c r="O148" i="8" s="1"/>
  <c r="O149" i="8" s="1"/>
  <c r="O150" i="8" s="1"/>
  <c r="O151" i="8" s="1"/>
  <c r="O152" i="8" s="1"/>
  <c r="O153" i="8" s="1"/>
  <c r="O154" i="8" s="1"/>
  <c r="O155" i="8" s="1"/>
  <c r="O156" i="8" s="1"/>
  <c r="O157" i="8" s="1"/>
  <c r="O158" i="8" s="1"/>
  <c r="O159" i="8" s="1"/>
  <c r="O160" i="8" s="1"/>
  <c r="O161" i="8" s="1"/>
  <c r="O162" i="8" s="1"/>
  <c r="O163" i="8" s="1"/>
  <c r="O164" i="8" s="1"/>
  <c r="O165" i="8" s="1"/>
  <c r="O166" i="8" s="1"/>
  <c r="O167" i="8" s="1"/>
  <c r="O168" i="8" s="1"/>
  <c r="O169" i="8" s="1"/>
  <c r="O170" i="8" s="1"/>
  <c r="O171" i="8" s="1"/>
  <c r="O143" i="6"/>
  <c r="P142" i="6"/>
  <c r="O145" i="5"/>
  <c r="P144" i="5"/>
  <c r="D202" i="11"/>
  <c r="C202" i="11"/>
  <c r="D190" i="10"/>
  <c r="H194" i="10" s="1"/>
  <c r="C190" i="10"/>
  <c r="H193" i="10" s="1"/>
  <c r="D189" i="9"/>
  <c r="C189" i="9"/>
  <c r="E189" i="9" s="1"/>
  <c r="D156" i="7"/>
  <c r="C156" i="7"/>
  <c r="E156" i="7" s="1"/>
  <c r="C172" i="8"/>
  <c r="E172" i="8" s="1"/>
  <c r="D176" i="5"/>
  <c r="C176" i="5"/>
  <c r="O144" i="13" l="1"/>
  <c r="P143" i="13"/>
  <c r="O134" i="11"/>
  <c r="P133" i="11"/>
  <c r="P132" i="10"/>
  <c r="O133" i="10"/>
  <c r="O144" i="9"/>
  <c r="P143" i="9"/>
  <c r="P132" i="7"/>
  <c r="O133" i="7"/>
  <c r="O144" i="6"/>
  <c r="P143" i="6"/>
  <c r="O146" i="5"/>
  <c r="P145" i="5"/>
  <c r="E202" i="11"/>
  <c r="E190" i="10"/>
  <c r="E176" i="5"/>
  <c r="P131" i="13"/>
  <c r="O145" i="13" l="1"/>
  <c r="P144" i="13"/>
  <c r="O135" i="11"/>
  <c r="P134" i="11"/>
  <c r="O134" i="10"/>
  <c r="P133" i="10"/>
  <c r="O145" i="9"/>
  <c r="P144" i="9"/>
  <c r="O134" i="7"/>
  <c r="P133" i="7"/>
  <c r="O145" i="6"/>
  <c r="P144" i="6"/>
  <c r="O147" i="5"/>
  <c r="P146" i="5"/>
  <c r="P131" i="11"/>
  <c r="P131" i="9"/>
  <c r="O146" i="13" l="1"/>
  <c r="P145" i="13"/>
  <c r="O136" i="11"/>
  <c r="P135" i="11"/>
  <c r="O135" i="10"/>
  <c r="P134" i="10"/>
  <c r="O146" i="9"/>
  <c r="P145" i="9"/>
  <c r="O135" i="7"/>
  <c r="P134" i="7"/>
  <c r="O146" i="6"/>
  <c r="P145" i="6"/>
  <c r="O148" i="5"/>
  <c r="P147" i="5"/>
  <c r="P134" i="8"/>
  <c r="O147" i="13" l="1"/>
  <c r="P146" i="13"/>
  <c r="O137" i="11"/>
  <c r="P136" i="11"/>
  <c r="O136" i="10"/>
  <c r="P135" i="10"/>
  <c r="O147" i="9"/>
  <c r="P146" i="9"/>
  <c r="O136" i="7"/>
  <c r="P135" i="7"/>
  <c r="O147" i="6"/>
  <c r="P146" i="6"/>
  <c r="O149" i="5"/>
  <c r="P148" i="5"/>
  <c r="P131" i="8"/>
  <c r="O148" i="13" l="1"/>
  <c r="P147" i="13"/>
  <c r="O138" i="11"/>
  <c r="P137" i="11"/>
  <c r="O137" i="10"/>
  <c r="P136" i="10"/>
  <c r="O148" i="9"/>
  <c r="P147" i="9"/>
  <c r="O137" i="7"/>
  <c r="P136" i="7"/>
  <c r="O148" i="6"/>
  <c r="P147" i="6"/>
  <c r="O150" i="5"/>
  <c r="P149" i="5"/>
  <c r="P133" i="5"/>
  <c r="O149" i="13" l="1"/>
  <c r="P148" i="13"/>
  <c r="O139" i="11"/>
  <c r="P138" i="11"/>
  <c r="O138" i="10"/>
  <c r="P137" i="10"/>
  <c r="O149" i="9"/>
  <c r="P148" i="9"/>
  <c r="O138" i="7"/>
  <c r="P137" i="7"/>
  <c r="O149" i="6"/>
  <c r="P148" i="6"/>
  <c r="O151" i="5"/>
  <c r="P150" i="5"/>
  <c r="P134" i="5"/>
  <c r="O150" i="13" l="1"/>
  <c r="P149" i="13"/>
  <c r="O140" i="11"/>
  <c r="P139" i="11"/>
  <c r="O139" i="10"/>
  <c r="P138" i="10"/>
  <c r="O150" i="9"/>
  <c r="P149" i="9"/>
  <c r="O139" i="7"/>
  <c r="P138" i="7"/>
  <c r="O150" i="6"/>
  <c r="P149" i="6"/>
  <c r="O152" i="5"/>
  <c r="P151" i="5"/>
  <c r="G126" i="13"/>
  <c r="F126" i="13"/>
  <c r="D126" i="13"/>
  <c r="C126" i="13"/>
  <c r="H81" i="13" s="1"/>
  <c r="B126" i="13"/>
  <c r="B98" i="13"/>
  <c r="G82" i="13"/>
  <c r="F82" i="13"/>
  <c r="D82" i="13"/>
  <c r="C82" i="13"/>
  <c r="I82" i="13" s="1"/>
  <c r="B82" i="13"/>
  <c r="AV25" i="13"/>
  <c r="AW24" i="13" s="1"/>
  <c r="AS25" i="13"/>
  <c r="AT21" i="13" s="1"/>
  <c r="AP25" i="13"/>
  <c r="AQ24" i="13" s="1"/>
  <c r="AM25" i="13"/>
  <c r="AN24" i="13" s="1"/>
  <c r="AJ25" i="13"/>
  <c r="AK22" i="13" s="1"/>
  <c r="AG25" i="13"/>
  <c r="AH20" i="13" s="1"/>
  <c r="AD25" i="13"/>
  <c r="AE21" i="13" s="1"/>
  <c r="AA25" i="13"/>
  <c r="AB24" i="13" s="1"/>
  <c r="X25" i="13"/>
  <c r="Y23" i="13" s="1"/>
  <c r="U25" i="13"/>
  <c r="V23" i="13" s="1"/>
  <c r="R25" i="13"/>
  <c r="S22" i="13" s="1"/>
  <c r="O25" i="13"/>
  <c r="L25" i="13"/>
  <c r="M23" i="13" s="1"/>
  <c r="B25" i="13"/>
  <c r="P23" i="13" s="1"/>
  <c r="G126" i="11"/>
  <c r="F126" i="11"/>
  <c r="D126" i="11"/>
  <c r="C126" i="11"/>
  <c r="B126" i="11"/>
  <c r="B98" i="11"/>
  <c r="G82" i="11"/>
  <c r="F82" i="11"/>
  <c r="D82" i="11"/>
  <c r="C82" i="11"/>
  <c r="I81" i="11" s="1"/>
  <c r="B82" i="11"/>
  <c r="AV25" i="11"/>
  <c r="AW24" i="11" s="1"/>
  <c r="AS25" i="11"/>
  <c r="AT24" i="11" s="1"/>
  <c r="AP25" i="11"/>
  <c r="AQ22" i="11" s="1"/>
  <c r="AM25" i="11"/>
  <c r="AN23" i="11" s="1"/>
  <c r="AJ25" i="11"/>
  <c r="AK24" i="11" s="1"/>
  <c r="AG25" i="11"/>
  <c r="AH22" i="11" s="1"/>
  <c r="AD25" i="11"/>
  <c r="AE21" i="11" s="1"/>
  <c r="AA25" i="11"/>
  <c r="AB22" i="11" s="1"/>
  <c r="X25" i="11"/>
  <c r="Y24" i="11" s="1"/>
  <c r="U25" i="11"/>
  <c r="V24" i="11" s="1"/>
  <c r="R25" i="11"/>
  <c r="S22" i="11" s="1"/>
  <c r="O25" i="11"/>
  <c r="L25" i="11"/>
  <c r="M23" i="11" s="1"/>
  <c r="B25" i="11"/>
  <c r="C24" i="11" s="1"/>
  <c r="G126" i="10"/>
  <c r="F126" i="10"/>
  <c r="D126" i="10"/>
  <c r="C126" i="10"/>
  <c r="H81" i="10" s="1"/>
  <c r="B126" i="10"/>
  <c r="B98" i="10"/>
  <c r="G82" i="10"/>
  <c r="F82" i="10"/>
  <c r="D82" i="10"/>
  <c r="C82" i="10"/>
  <c r="I78" i="10" s="1"/>
  <c r="B82" i="10"/>
  <c r="AV25" i="10"/>
  <c r="AW24" i="10" s="1"/>
  <c r="AS25" i="10"/>
  <c r="AT24" i="10" s="1"/>
  <c r="AP25" i="10"/>
  <c r="AQ24" i="10" s="1"/>
  <c r="AM25" i="10"/>
  <c r="AN23" i="10" s="1"/>
  <c r="AJ25" i="10"/>
  <c r="AK22" i="10" s="1"/>
  <c r="AG25" i="10"/>
  <c r="AH24" i="10" s="1"/>
  <c r="AD25" i="10"/>
  <c r="AE24" i="10" s="1"/>
  <c r="AA25" i="10"/>
  <c r="AB23" i="10" s="1"/>
  <c r="X25" i="10"/>
  <c r="Y21" i="10" s="1"/>
  <c r="U25" i="10"/>
  <c r="V21" i="10" s="1"/>
  <c r="R25" i="10"/>
  <c r="S24" i="10" s="1"/>
  <c r="O25" i="10"/>
  <c r="L25" i="10"/>
  <c r="M24" i="10" s="1"/>
  <c r="B25" i="10"/>
  <c r="C23" i="10" s="1"/>
  <c r="G126" i="9"/>
  <c r="F126" i="9"/>
  <c r="D126" i="9"/>
  <c r="C126" i="9"/>
  <c r="B126" i="9"/>
  <c r="B98" i="9"/>
  <c r="G82" i="9"/>
  <c r="F82" i="9"/>
  <c r="D82" i="9"/>
  <c r="C82" i="9"/>
  <c r="I82" i="9" s="1"/>
  <c r="B82" i="9"/>
  <c r="H76" i="9"/>
  <c r="AV25" i="9"/>
  <c r="AW23" i="9" s="1"/>
  <c r="AS25" i="9"/>
  <c r="AT23" i="9" s="1"/>
  <c r="AP25" i="9"/>
  <c r="AQ24" i="9" s="1"/>
  <c r="AM25" i="9"/>
  <c r="AN24" i="9" s="1"/>
  <c r="AJ25" i="9"/>
  <c r="AK21" i="9" s="1"/>
  <c r="AG25" i="9"/>
  <c r="AH24" i="9" s="1"/>
  <c r="AD25" i="9"/>
  <c r="AE24" i="9" s="1"/>
  <c r="AA25" i="9"/>
  <c r="AB24" i="9" s="1"/>
  <c r="X25" i="9"/>
  <c r="Y23" i="9" s="1"/>
  <c r="U25" i="9"/>
  <c r="R25" i="9"/>
  <c r="S24" i="9" s="1"/>
  <c r="O25" i="9"/>
  <c r="L25" i="9"/>
  <c r="M22" i="9" s="1"/>
  <c r="B25" i="9"/>
  <c r="C23" i="9" s="1"/>
  <c r="P131" i="7"/>
  <c r="G126" i="8"/>
  <c r="F126" i="8"/>
  <c r="D126" i="8"/>
  <c r="C126" i="8"/>
  <c r="H81" i="8" s="1"/>
  <c r="B126" i="8"/>
  <c r="B98" i="8"/>
  <c r="G82" i="8"/>
  <c r="F82" i="8"/>
  <c r="D82" i="8"/>
  <c r="C82" i="8"/>
  <c r="I82" i="8" s="1"/>
  <c r="B82" i="8"/>
  <c r="AV25" i="8"/>
  <c r="AW21" i="8" s="1"/>
  <c r="AS25" i="8"/>
  <c r="AT24" i="8" s="1"/>
  <c r="AP25" i="8"/>
  <c r="AQ24" i="8" s="1"/>
  <c r="AM25" i="8"/>
  <c r="AN23" i="8" s="1"/>
  <c r="AJ25" i="8"/>
  <c r="AK23" i="8" s="1"/>
  <c r="AG25" i="8"/>
  <c r="AH24" i="8" s="1"/>
  <c r="AD25" i="8"/>
  <c r="AE24" i="8" s="1"/>
  <c r="AA25" i="8"/>
  <c r="AB23" i="8" s="1"/>
  <c r="X25" i="8"/>
  <c r="Y24" i="8" s="1"/>
  <c r="U25" i="8"/>
  <c r="V24" i="8" s="1"/>
  <c r="R25" i="8"/>
  <c r="S24" i="8" s="1"/>
  <c r="O25" i="8"/>
  <c r="L25" i="8"/>
  <c r="M20" i="8" s="1"/>
  <c r="B25" i="8"/>
  <c r="C24" i="8" s="1"/>
  <c r="G126" i="7"/>
  <c r="F126" i="7"/>
  <c r="D126" i="7"/>
  <c r="C126" i="7"/>
  <c r="H80" i="7" s="1"/>
  <c r="B126" i="7"/>
  <c r="B98" i="7"/>
  <c r="G82" i="7"/>
  <c r="F82" i="7"/>
  <c r="D82" i="7"/>
  <c r="C82" i="7"/>
  <c r="I82" i="7" s="1"/>
  <c r="B82" i="7"/>
  <c r="AV25" i="7"/>
  <c r="AW24" i="7" s="1"/>
  <c r="AS25" i="7"/>
  <c r="AT22" i="7" s="1"/>
  <c r="AP25" i="7"/>
  <c r="AQ24" i="7" s="1"/>
  <c r="AM25" i="7"/>
  <c r="AN22" i="7" s="1"/>
  <c r="AJ25" i="7"/>
  <c r="AK24" i="7" s="1"/>
  <c r="AG25" i="7"/>
  <c r="AH21" i="7" s="1"/>
  <c r="AD25" i="7"/>
  <c r="AE24" i="7" s="1"/>
  <c r="AA25" i="7"/>
  <c r="AB24" i="7" s="1"/>
  <c r="X25" i="7"/>
  <c r="Y24" i="7" s="1"/>
  <c r="U25" i="7"/>
  <c r="V22" i="7" s="1"/>
  <c r="R25" i="7"/>
  <c r="S24" i="7" s="1"/>
  <c r="O25" i="7"/>
  <c r="L25" i="7"/>
  <c r="M23" i="7" s="1"/>
  <c r="B25" i="7"/>
  <c r="C24" i="7" s="1"/>
  <c r="G126" i="6"/>
  <c r="F126" i="6"/>
  <c r="D126" i="6"/>
  <c r="C126" i="6"/>
  <c r="H76" i="6" s="1"/>
  <c r="B126" i="6"/>
  <c r="B98" i="6"/>
  <c r="G82" i="6"/>
  <c r="F82" i="6"/>
  <c r="D82" i="6"/>
  <c r="C82" i="6"/>
  <c r="B82" i="6"/>
  <c r="AV25" i="6"/>
  <c r="AW24" i="6" s="1"/>
  <c r="AS25" i="6"/>
  <c r="AT21" i="6" s="1"/>
  <c r="AP25" i="6"/>
  <c r="AQ22" i="6" s="1"/>
  <c r="AM25" i="6"/>
  <c r="AN24" i="6" s="1"/>
  <c r="AJ25" i="6"/>
  <c r="AK24" i="6" s="1"/>
  <c r="AG25" i="6"/>
  <c r="AH21" i="6" s="1"/>
  <c r="AD25" i="6"/>
  <c r="AE24" i="6" s="1"/>
  <c r="AA25" i="6"/>
  <c r="AB24" i="6" s="1"/>
  <c r="X25" i="6"/>
  <c r="Y24" i="6" s="1"/>
  <c r="U25" i="6"/>
  <c r="V21" i="6" s="1"/>
  <c r="R25" i="6"/>
  <c r="S22" i="6" s="1"/>
  <c r="O25" i="6"/>
  <c r="L25" i="6"/>
  <c r="M24" i="6" s="1"/>
  <c r="B25" i="6"/>
  <c r="C24" i="6" s="1"/>
  <c r="O151" i="13" l="1"/>
  <c r="P150" i="13"/>
  <c r="O141" i="11"/>
  <c r="P140" i="11"/>
  <c r="O140" i="10"/>
  <c r="P139" i="10"/>
  <c r="O151" i="9"/>
  <c r="P150" i="9"/>
  <c r="O140" i="7"/>
  <c r="P139" i="7"/>
  <c r="O151" i="6"/>
  <c r="P150" i="6"/>
  <c r="O153" i="5"/>
  <c r="P152" i="5"/>
  <c r="AW20" i="7"/>
  <c r="H81" i="7"/>
  <c r="C20" i="13"/>
  <c r="AT22" i="13"/>
  <c r="V24" i="13"/>
  <c r="AE24" i="13"/>
  <c r="V21" i="13"/>
  <c r="V20" i="13"/>
  <c r="P21" i="13"/>
  <c r="I79" i="13"/>
  <c r="AH24" i="13"/>
  <c r="P22" i="13"/>
  <c r="AH22" i="13"/>
  <c r="AB23" i="13"/>
  <c r="P20" i="13"/>
  <c r="AE23" i="13"/>
  <c r="AQ23" i="13"/>
  <c r="Y24" i="13"/>
  <c r="AW20" i="13"/>
  <c r="C21" i="13"/>
  <c r="AH23" i="13"/>
  <c r="Y22" i="13"/>
  <c r="Y21" i="13"/>
  <c r="AW23" i="13"/>
  <c r="AH21" i="13"/>
  <c r="AW22" i="13"/>
  <c r="C24" i="13"/>
  <c r="AE22" i="13"/>
  <c r="Y20" i="13"/>
  <c r="AW21" i="13"/>
  <c r="C23" i="13"/>
  <c r="P24" i="13"/>
  <c r="C22" i="13"/>
  <c r="H78" i="10"/>
  <c r="P24" i="9"/>
  <c r="AN23" i="9"/>
  <c r="AT20" i="7"/>
  <c r="H78" i="7"/>
  <c r="Y21" i="7"/>
  <c r="Y22" i="7"/>
  <c r="AH24" i="7"/>
  <c r="S21" i="7"/>
  <c r="H79" i="7"/>
  <c r="S23" i="7"/>
  <c r="AE23" i="8"/>
  <c r="H80" i="8"/>
  <c r="AB21" i="6"/>
  <c r="AW21" i="6"/>
  <c r="Y21" i="6"/>
  <c r="AH20" i="8"/>
  <c r="AK20" i="8"/>
  <c r="M21" i="8"/>
  <c r="C23" i="8"/>
  <c r="S23" i="8"/>
  <c r="I77" i="8"/>
  <c r="AK24" i="8"/>
  <c r="V22" i="13"/>
  <c r="AK23" i="13"/>
  <c r="AK20" i="13"/>
  <c r="AQ20" i="13"/>
  <c r="AK21" i="13"/>
  <c r="S23" i="13"/>
  <c r="AT23" i="13"/>
  <c r="AK24" i="13"/>
  <c r="AT20" i="13"/>
  <c r="AQ21" i="13"/>
  <c r="AT24" i="13"/>
  <c r="AQ22" i="13"/>
  <c r="AW23" i="11"/>
  <c r="AQ24" i="11"/>
  <c r="AB22" i="10"/>
  <c r="C22" i="9"/>
  <c r="AB21" i="7"/>
  <c r="C22" i="7"/>
  <c r="M22" i="7"/>
  <c r="V20" i="7"/>
  <c r="P21" i="7"/>
  <c r="AE23" i="7"/>
  <c r="AK23" i="7"/>
  <c r="AE21" i="7"/>
  <c r="AN23" i="7"/>
  <c r="Y20" i="7"/>
  <c r="AQ21" i="7"/>
  <c r="AQ23" i="7"/>
  <c r="H75" i="7"/>
  <c r="AK20" i="7"/>
  <c r="AK22" i="7"/>
  <c r="AK21" i="7"/>
  <c r="AW22" i="7"/>
  <c r="AW23" i="7"/>
  <c r="M21" i="7"/>
  <c r="Y23" i="7"/>
  <c r="AN21" i="7"/>
  <c r="AW21" i="7"/>
  <c r="AB23" i="7"/>
  <c r="H76" i="7"/>
  <c r="M24" i="7"/>
  <c r="M20" i="7"/>
  <c r="H77" i="7"/>
  <c r="AQ23" i="8"/>
  <c r="AW23" i="8"/>
  <c r="AT21" i="8"/>
  <c r="Y22" i="8"/>
  <c r="AW22" i="8"/>
  <c r="AK21" i="6"/>
  <c r="H77" i="6"/>
  <c r="AQ24" i="6"/>
  <c r="I75" i="13"/>
  <c r="S24" i="13"/>
  <c r="AB21" i="13"/>
  <c r="I76" i="13"/>
  <c r="S20" i="13"/>
  <c r="I78" i="13"/>
  <c r="I80" i="13"/>
  <c r="AE20" i="13"/>
  <c r="S21" i="13"/>
  <c r="I77" i="13"/>
  <c r="I81" i="13"/>
  <c r="M20" i="13"/>
  <c r="M22" i="13"/>
  <c r="M24" i="13"/>
  <c r="M21" i="13"/>
  <c r="AN21" i="13"/>
  <c r="AN23" i="13"/>
  <c r="AB20" i="13"/>
  <c r="AN20" i="13"/>
  <c r="AB22" i="13"/>
  <c r="AN22" i="13"/>
  <c r="H76" i="13"/>
  <c r="H78" i="13"/>
  <c r="H80" i="13"/>
  <c r="H75" i="13"/>
  <c r="H77" i="13"/>
  <c r="H79" i="13"/>
  <c r="AN24" i="11"/>
  <c r="AB20" i="11"/>
  <c r="Y21" i="11"/>
  <c r="AW21" i="11"/>
  <c r="AK23" i="11"/>
  <c r="P22" i="11"/>
  <c r="AH21" i="11"/>
  <c r="AK21" i="11"/>
  <c r="V23" i="11"/>
  <c r="AE20" i="11"/>
  <c r="AE22" i="11"/>
  <c r="V21" i="11"/>
  <c r="AT21" i="11"/>
  <c r="C23" i="11"/>
  <c r="P20" i="11"/>
  <c r="P24" i="11"/>
  <c r="I76" i="11"/>
  <c r="AB23" i="11"/>
  <c r="I78" i="11"/>
  <c r="AQ20" i="11"/>
  <c r="AE23" i="11"/>
  <c r="AQ23" i="11"/>
  <c r="S24" i="11"/>
  <c r="I80" i="11"/>
  <c r="S20" i="11"/>
  <c r="C21" i="11"/>
  <c r="S23" i="11"/>
  <c r="AH23" i="11"/>
  <c r="AT23" i="11"/>
  <c r="AE24" i="11"/>
  <c r="M24" i="11"/>
  <c r="M21" i="11"/>
  <c r="H77" i="11"/>
  <c r="H78" i="11"/>
  <c r="Y23" i="11"/>
  <c r="AB24" i="11"/>
  <c r="AB21" i="11"/>
  <c r="AN20" i="11"/>
  <c r="AN22" i="11"/>
  <c r="AN21" i="11"/>
  <c r="H76" i="11"/>
  <c r="S21" i="11"/>
  <c r="AQ21" i="11"/>
  <c r="I82" i="11"/>
  <c r="V20" i="11"/>
  <c r="P21" i="11"/>
  <c r="V22" i="11"/>
  <c r="P23" i="11"/>
  <c r="AH24" i="11"/>
  <c r="H75" i="11"/>
  <c r="H79" i="11"/>
  <c r="H81" i="11"/>
  <c r="H80" i="11"/>
  <c r="C20" i="11"/>
  <c r="AH20" i="11"/>
  <c r="AT20" i="11"/>
  <c r="C22" i="11"/>
  <c r="AT22" i="11"/>
  <c r="M20" i="11"/>
  <c r="Y20" i="11"/>
  <c r="AK20" i="11"/>
  <c r="AW20" i="11"/>
  <c r="M22" i="11"/>
  <c r="Y22" i="11"/>
  <c r="AK22" i="11"/>
  <c r="AW22" i="11"/>
  <c r="I75" i="11"/>
  <c r="I77" i="11"/>
  <c r="I79" i="11"/>
  <c r="AN24" i="10"/>
  <c r="AN20" i="10"/>
  <c r="AB21" i="10"/>
  <c r="AN21" i="10"/>
  <c r="S21" i="10"/>
  <c r="AE23" i="10"/>
  <c r="AH21" i="10"/>
  <c r="AH23" i="10"/>
  <c r="Y22" i="10"/>
  <c r="AT21" i="10"/>
  <c r="AE22" i="10"/>
  <c r="P24" i="10"/>
  <c r="AE21" i="10"/>
  <c r="P22" i="10"/>
  <c r="AK24" i="10"/>
  <c r="H76" i="10"/>
  <c r="AW20" i="10"/>
  <c r="M23" i="10"/>
  <c r="AW23" i="10"/>
  <c r="M20" i="10"/>
  <c r="M21" i="10"/>
  <c r="M22" i="10"/>
  <c r="Y23" i="10"/>
  <c r="Y20" i="10"/>
  <c r="Y24" i="10"/>
  <c r="I82" i="10"/>
  <c r="I81" i="10"/>
  <c r="I75" i="10"/>
  <c r="I76" i="10"/>
  <c r="I79" i="10"/>
  <c r="AQ20" i="10"/>
  <c r="S23" i="10"/>
  <c r="AQ23" i="10"/>
  <c r="C24" i="10"/>
  <c r="C21" i="10"/>
  <c r="V24" i="10"/>
  <c r="V23" i="10"/>
  <c r="I77" i="10"/>
  <c r="I80" i="10"/>
  <c r="P20" i="10"/>
  <c r="AQ21" i="10"/>
  <c r="AQ22" i="10"/>
  <c r="AT23" i="10"/>
  <c r="AK23" i="10"/>
  <c r="AK21" i="10"/>
  <c r="AK20" i="10"/>
  <c r="AW22" i="10"/>
  <c r="AW21" i="10"/>
  <c r="AE20" i="10"/>
  <c r="S22" i="10"/>
  <c r="AB24" i="10"/>
  <c r="AB20" i="10"/>
  <c r="S20" i="10"/>
  <c r="AN22" i="10"/>
  <c r="H80" i="10"/>
  <c r="C20" i="10"/>
  <c r="V20" i="10"/>
  <c r="AH20" i="10"/>
  <c r="AT20" i="10"/>
  <c r="P21" i="10"/>
  <c r="C22" i="10"/>
  <c r="V22" i="10"/>
  <c r="AH22" i="10"/>
  <c r="AT22" i="10"/>
  <c r="P23" i="10"/>
  <c r="H75" i="10"/>
  <c r="H77" i="10"/>
  <c r="H79" i="10"/>
  <c r="AW20" i="9"/>
  <c r="P20" i="9"/>
  <c r="AH22" i="9"/>
  <c r="AT20" i="9"/>
  <c r="P23" i="9"/>
  <c r="C20" i="9"/>
  <c r="AE21" i="9"/>
  <c r="AQ23" i="9"/>
  <c r="P21" i="9"/>
  <c r="I78" i="9"/>
  <c r="Y22" i="9"/>
  <c r="Y24" i="9"/>
  <c r="I79" i="9"/>
  <c r="AK20" i="9"/>
  <c r="Y21" i="9"/>
  <c r="AW21" i="9"/>
  <c r="AW24" i="9"/>
  <c r="I76" i="9"/>
  <c r="I81" i="9"/>
  <c r="AB21" i="9"/>
  <c r="I77" i="9"/>
  <c r="C20" i="8"/>
  <c r="P21" i="8"/>
  <c r="C22" i="8"/>
  <c r="AH22" i="8"/>
  <c r="P23" i="8"/>
  <c r="AH23" i="8"/>
  <c r="P24" i="8"/>
  <c r="I79" i="8"/>
  <c r="P20" i="8"/>
  <c r="V21" i="8"/>
  <c r="P22" i="8"/>
  <c r="AT22" i="8"/>
  <c r="I75" i="8"/>
  <c r="AT20" i="8"/>
  <c r="V20" i="8"/>
  <c r="C21" i="8"/>
  <c r="AH21" i="8"/>
  <c r="V22" i="8"/>
  <c r="V23" i="8"/>
  <c r="AT23" i="8"/>
  <c r="AN24" i="8"/>
  <c r="H77" i="8"/>
  <c r="AN21" i="9"/>
  <c r="AB23" i="9"/>
  <c r="H81" i="9"/>
  <c r="H79" i="9"/>
  <c r="H77" i="9"/>
  <c r="H75" i="9"/>
  <c r="S21" i="9"/>
  <c r="P22" i="9"/>
  <c r="C21" i="9"/>
  <c r="V24" i="9"/>
  <c r="V21" i="9"/>
  <c r="AT24" i="9"/>
  <c r="AT21" i="9"/>
  <c r="V20" i="9"/>
  <c r="AT22" i="9"/>
  <c r="S23" i="9"/>
  <c r="AH23" i="9"/>
  <c r="C24" i="9"/>
  <c r="M23" i="9"/>
  <c r="M20" i="9"/>
  <c r="AK23" i="9"/>
  <c r="AK22" i="9"/>
  <c r="H80" i="9"/>
  <c r="AE23" i="9"/>
  <c r="AH21" i="9"/>
  <c r="AH20" i="9"/>
  <c r="Y20" i="9"/>
  <c r="M21" i="9"/>
  <c r="AQ21" i="9"/>
  <c r="V22" i="9"/>
  <c r="AW22" i="9"/>
  <c r="V23" i="9"/>
  <c r="M24" i="9"/>
  <c r="AK24" i="9"/>
  <c r="I75" i="9"/>
  <c r="H78" i="9"/>
  <c r="I80" i="9"/>
  <c r="AB20" i="9"/>
  <c r="AN20" i="9"/>
  <c r="AB22" i="9"/>
  <c r="AN22" i="9"/>
  <c r="S20" i="9"/>
  <c r="AE20" i="9"/>
  <c r="AQ20" i="9"/>
  <c r="S22" i="9"/>
  <c r="AE22" i="9"/>
  <c r="AQ22" i="9"/>
  <c r="AK21" i="8"/>
  <c r="M24" i="8"/>
  <c r="H75" i="8"/>
  <c r="Y20" i="8"/>
  <c r="AW20" i="8"/>
  <c r="AK22" i="8"/>
  <c r="M23" i="8"/>
  <c r="Y23" i="8"/>
  <c r="AW24" i="8"/>
  <c r="H78" i="8"/>
  <c r="M22" i="8"/>
  <c r="Y21" i="8"/>
  <c r="H76" i="8"/>
  <c r="AN20" i="8"/>
  <c r="AB20" i="8"/>
  <c r="AB21" i="8"/>
  <c r="AN21" i="8"/>
  <c r="AN22" i="8"/>
  <c r="AB24" i="8"/>
  <c r="I80" i="8"/>
  <c r="S21" i="8"/>
  <c r="AE21" i="8"/>
  <c r="AQ21" i="8"/>
  <c r="AB22" i="8"/>
  <c r="I76" i="8"/>
  <c r="I78" i="8"/>
  <c r="I81" i="8"/>
  <c r="S20" i="8"/>
  <c r="AE20" i="8"/>
  <c r="AQ20" i="8"/>
  <c r="S22" i="8"/>
  <c r="AE22" i="8"/>
  <c r="AQ22" i="8"/>
  <c r="H79" i="8"/>
  <c r="C20" i="7"/>
  <c r="AH22" i="7"/>
  <c r="C23" i="7"/>
  <c r="V23" i="7"/>
  <c r="AH23" i="7"/>
  <c r="AT23" i="7"/>
  <c r="P24" i="7"/>
  <c r="I76" i="7"/>
  <c r="I78" i="7"/>
  <c r="AH20" i="7"/>
  <c r="C21" i="7"/>
  <c r="V21" i="7"/>
  <c r="AT21" i="7"/>
  <c r="P22" i="7"/>
  <c r="V24" i="7"/>
  <c r="AT24" i="7"/>
  <c r="I81" i="7"/>
  <c r="I80" i="7"/>
  <c r="P20" i="7"/>
  <c r="P23" i="7"/>
  <c r="I75" i="7"/>
  <c r="I77" i="7"/>
  <c r="I79" i="7"/>
  <c r="AN20" i="7"/>
  <c r="AB22" i="7"/>
  <c r="AN24" i="7"/>
  <c r="AB20" i="7"/>
  <c r="S20" i="7"/>
  <c r="AE20" i="7"/>
  <c r="AQ20" i="7"/>
  <c r="S22" i="7"/>
  <c r="AE22" i="7"/>
  <c r="AQ22" i="7"/>
  <c r="V22" i="6"/>
  <c r="AH20" i="6"/>
  <c r="AB23" i="6"/>
  <c r="C21" i="6"/>
  <c r="AN21" i="6"/>
  <c r="AN23" i="6"/>
  <c r="C20" i="6"/>
  <c r="S21" i="6"/>
  <c r="AE21" i="6"/>
  <c r="AQ21" i="6"/>
  <c r="P23" i="6"/>
  <c r="AQ23" i="6"/>
  <c r="P20" i="6"/>
  <c r="S23" i="6"/>
  <c r="H81" i="6"/>
  <c r="AQ20" i="6"/>
  <c r="AE22" i="6"/>
  <c r="H78" i="6"/>
  <c r="S20" i="6"/>
  <c r="AE23" i="6"/>
  <c r="H79" i="6"/>
  <c r="S24" i="6"/>
  <c r="AE20" i="6"/>
  <c r="M21" i="6"/>
  <c r="H75" i="6"/>
  <c r="H80" i="6"/>
  <c r="I81" i="6"/>
  <c r="I78" i="6"/>
  <c r="I76" i="6"/>
  <c r="P22" i="6"/>
  <c r="C23" i="6"/>
  <c r="C22" i="6"/>
  <c r="P21" i="6"/>
  <c r="P24" i="6"/>
  <c r="AT24" i="6"/>
  <c r="AT20" i="6"/>
  <c r="AT23" i="6"/>
  <c r="V24" i="6"/>
  <c r="V20" i="6"/>
  <c r="V23" i="6"/>
  <c r="AH22" i="6"/>
  <c r="AH23" i="6"/>
  <c r="AH24" i="6"/>
  <c r="AT22" i="6"/>
  <c r="M23" i="6"/>
  <c r="Y23" i="6"/>
  <c r="AK23" i="6"/>
  <c r="AW23" i="6"/>
  <c r="I80" i="6"/>
  <c r="I82" i="6"/>
  <c r="M20" i="6"/>
  <c r="AK20" i="6"/>
  <c r="AB20" i="6"/>
  <c r="AN20" i="6"/>
  <c r="AB22" i="6"/>
  <c r="AN22" i="6"/>
  <c r="Y20" i="6"/>
  <c r="AW20" i="6"/>
  <c r="M22" i="6"/>
  <c r="Y22" i="6"/>
  <c r="AK22" i="6"/>
  <c r="AW22" i="6"/>
  <c r="I75" i="6"/>
  <c r="I77" i="6"/>
  <c r="I79" i="6"/>
  <c r="O152" i="13" l="1"/>
  <c r="P151" i="13"/>
  <c r="O142" i="11"/>
  <c r="P141" i="11"/>
  <c r="O141" i="10"/>
  <c r="P140" i="10"/>
  <c r="O152" i="9"/>
  <c r="P151" i="9"/>
  <c r="O141" i="7"/>
  <c r="P140" i="7"/>
  <c r="O152" i="6"/>
  <c r="P151" i="6"/>
  <c r="O154" i="5"/>
  <c r="P153" i="5"/>
  <c r="G126" i="5"/>
  <c r="F126" i="5"/>
  <c r="D126" i="5"/>
  <c r="C126" i="5"/>
  <c r="H81" i="5" s="1"/>
  <c r="B126" i="5"/>
  <c r="B98" i="5"/>
  <c r="G82" i="5"/>
  <c r="F82" i="5"/>
  <c r="D82" i="5"/>
  <c r="C82" i="5"/>
  <c r="I82" i="5" s="1"/>
  <c r="B82" i="5"/>
  <c r="AV25" i="5"/>
  <c r="AW21" i="5" s="1"/>
  <c r="AS25" i="5"/>
  <c r="AT24" i="5" s="1"/>
  <c r="AP25" i="5"/>
  <c r="AQ24" i="5" s="1"/>
  <c r="AM25" i="5"/>
  <c r="AN24" i="5" s="1"/>
  <c r="AJ25" i="5"/>
  <c r="AK21" i="5" s="1"/>
  <c r="AG25" i="5"/>
  <c r="AH23" i="5" s="1"/>
  <c r="AD25" i="5"/>
  <c r="AE24" i="5" s="1"/>
  <c r="AA25" i="5"/>
  <c r="AB24" i="5" s="1"/>
  <c r="X25" i="5"/>
  <c r="Y24" i="5" s="1"/>
  <c r="U25" i="5"/>
  <c r="V23" i="5" s="1"/>
  <c r="R25" i="5"/>
  <c r="S24" i="5" s="1"/>
  <c r="O25" i="5"/>
  <c r="L25" i="5"/>
  <c r="M24" i="5" s="1"/>
  <c r="B25" i="5"/>
  <c r="P24" i="5" s="1"/>
  <c r="O153" i="13" l="1"/>
  <c r="P152" i="13"/>
  <c r="O143" i="11"/>
  <c r="P142" i="11"/>
  <c r="O142" i="10"/>
  <c r="P141" i="10"/>
  <c r="O153" i="9"/>
  <c r="P152" i="9"/>
  <c r="O142" i="7"/>
  <c r="P141" i="7"/>
  <c r="O153" i="6"/>
  <c r="P152" i="6"/>
  <c r="AK20" i="5"/>
  <c r="O155" i="5"/>
  <c r="P154" i="5"/>
  <c r="AQ23" i="5"/>
  <c r="H80" i="5"/>
  <c r="H78" i="5"/>
  <c r="H79" i="5"/>
  <c r="AE21" i="5"/>
  <c r="H75" i="5"/>
  <c r="AQ21" i="5"/>
  <c r="S23" i="5"/>
  <c r="S21" i="5"/>
  <c r="AE23" i="5"/>
  <c r="H76" i="5"/>
  <c r="P20" i="5"/>
  <c r="AK23" i="5"/>
  <c r="C22" i="5"/>
  <c r="Y22" i="5"/>
  <c r="H77" i="5"/>
  <c r="AW23" i="5"/>
  <c r="M21" i="5"/>
  <c r="AW22" i="5"/>
  <c r="Y21" i="5"/>
  <c r="M22" i="5"/>
  <c r="V20" i="5"/>
  <c r="AT20" i="5"/>
  <c r="P21" i="5"/>
  <c r="AH22" i="5"/>
  <c r="P23" i="5"/>
  <c r="C24" i="5"/>
  <c r="Y20" i="5"/>
  <c r="AW20" i="5"/>
  <c r="P22" i="5"/>
  <c r="AK22" i="5"/>
  <c r="V24" i="5"/>
  <c r="C20" i="5"/>
  <c r="AH20" i="5"/>
  <c r="C21" i="5"/>
  <c r="V21" i="5"/>
  <c r="AT21" i="5"/>
  <c r="V22" i="5"/>
  <c r="AT22" i="5"/>
  <c r="AT23" i="5"/>
  <c r="AK24" i="5"/>
  <c r="AB21" i="5"/>
  <c r="C23" i="5"/>
  <c r="AH24" i="5"/>
  <c r="I76" i="5"/>
  <c r="I78" i="5"/>
  <c r="I75" i="5"/>
  <c r="I77" i="5"/>
  <c r="I79" i="5"/>
  <c r="I81" i="5"/>
  <c r="AW24" i="5"/>
  <c r="M23" i="5"/>
  <c r="Y23" i="5"/>
  <c r="AN23" i="5"/>
  <c r="M20" i="5"/>
  <c r="AB23" i="5"/>
  <c r="AN21" i="5"/>
  <c r="I80" i="5"/>
  <c r="AB20" i="5"/>
  <c r="AN20" i="5"/>
  <c r="AH21" i="5"/>
  <c r="AB22" i="5"/>
  <c r="AN22" i="5"/>
  <c r="S20" i="5"/>
  <c r="AE20" i="5"/>
  <c r="AQ20" i="5"/>
  <c r="S22" i="5"/>
  <c r="AE22" i="5"/>
  <c r="AQ22" i="5"/>
  <c r="O154" i="13" l="1"/>
  <c r="P153" i="13"/>
  <c r="O144" i="11"/>
  <c r="P143" i="11"/>
  <c r="O143" i="10"/>
  <c r="P142" i="10"/>
  <c r="O154" i="9"/>
  <c r="P153" i="9"/>
  <c r="O143" i="7"/>
  <c r="P142" i="7"/>
  <c r="O154" i="6"/>
  <c r="P153" i="6"/>
  <c r="O156" i="5"/>
  <c r="P155" i="5"/>
  <c r="B233" i="4"/>
  <c r="C225" i="4" s="1"/>
  <c r="G221" i="4"/>
  <c r="F221" i="4"/>
  <c r="D221" i="4"/>
  <c r="C221" i="4"/>
  <c r="H210" i="4" s="1"/>
  <c r="B221" i="4"/>
  <c r="G211" i="4"/>
  <c r="F211" i="4"/>
  <c r="D211" i="4"/>
  <c r="C211" i="4"/>
  <c r="B211" i="4"/>
  <c r="AF195" i="4"/>
  <c r="AC195" i="4"/>
  <c r="Z195" i="4"/>
  <c r="W195" i="4"/>
  <c r="T195" i="4"/>
  <c r="Q195" i="4"/>
  <c r="N195" i="4"/>
  <c r="K195" i="4"/>
  <c r="H195" i="4"/>
  <c r="E195" i="4"/>
  <c r="C195" i="4"/>
  <c r="B195" i="4"/>
  <c r="A195" i="4"/>
  <c r="AH194" i="4"/>
  <c r="AG194" i="4"/>
  <c r="AF194" i="4"/>
  <c r="AE194" i="4"/>
  <c r="AD194" i="4"/>
  <c r="AC194" i="4"/>
  <c r="AB194" i="4"/>
  <c r="AA194" i="4"/>
  <c r="Z194" i="4"/>
  <c r="M182" i="13" s="1"/>
  <c r="Y194" i="4"/>
  <c r="X194" i="4"/>
  <c r="W194" i="4"/>
  <c r="M215" i="11" s="1"/>
  <c r="V194" i="4"/>
  <c r="U194" i="4"/>
  <c r="T194" i="4"/>
  <c r="M205" i="10" s="1"/>
  <c r="S194" i="4"/>
  <c r="R194" i="4"/>
  <c r="Q194" i="4"/>
  <c r="M202" i="9" s="1"/>
  <c r="P194" i="4"/>
  <c r="O194" i="4"/>
  <c r="N194" i="4"/>
  <c r="M171" i="7" s="1"/>
  <c r="M194" i="4"/>
  <c r="L194" i="4"/>
  <c r="K194" i="4"/>
  <c r="M188" i="8" s="1"/>
  <c r="J194" i="4"/>
  <c r="I194" i="4"/>
  <c r="H194" i="4"/>
  <c r="M188" i="6" s="1"/>
  <c r="G194" i="4"/>
  <c r="G195" i="4" s="1"/>
  <c r="F194" i="4"/>
  <c r="F195" i="4" s="1"/>
  <c r="E194" i="4"/>
  <c r="D194" i="4"/>
  <c r="D195" i="4" s="1"/>
  <c r="C194" i="4"/>
  <c r="B194" i="4"/>
  <c r="A194" i="4"/>
  <c r="AH193" i="4"/>
  <c r="AG193" i="4"/>
  <c r="AF193" i="4"/>
  <c r="AE193" i="4"/>
  <c r="AD193" i="4"/>
  <c r="AC193" i="4"/>
  <c r="AB193" i="4"/>
  <c r="AA193" i="4"/>
  <c r="Z193" i="4"/>
  <c r="M185" i="13" s="1"/>
  <c r="Y193" i="4"/>
  <c r="X193" i="4"/>
  <c r="W193" i="4"/>
  <c r="M218" i="11" s="1"/>
  <c r="V193" i="4"/>
  <c r="U193" i="4"/>
  <c r="T193" i="4"/>
  <c r="M208" i="10" s="1"/>
  <c r="S193" i="4"/>
  <c r="R193" i="4"/>
  <c r="Q193" i="4"/>
  <c r="M205" i="9" s="1"/>
  <c r="P193" i="4"/>
  <c r="O193" i="4"/>
  <c r="N193" i="4"/>
  <c r="M174" i="7" s="1"/>
  <c r="M193" i="4"/>
  <c r="L193" i="4"/>
  <c r="K193" i="4"/>
  <c r="M191" i="8" s="1"/>
  <c r="J193" i="4"/>
  <c r="I193" i="4"/>
  <c r="H193" i="4"/>
  <c r="M191" i="6" s="1"/>
  <c r="G193" i="4"/>
  <c r="F193" i="4"/>
  <c r="E193" i="4"/>
  <c r="D193" i="4"/>
  <c r="C193" i="4"/>
  <c r="B193" i="4"/>
  <c r="A193" i="4"/>
  <c r="AH192" i="4"/>
  <c r="AG192" i="4"/>
  <c r="AF192" i="4"/>
  <c r="AE192" i="4"/>
  <c r="AD192" i="4"/>
  <c r="AC192" i="4"/>
  <c r="AB192" i="4"/>
  <c r="AA192" i="4"/>
  <c r="Z192" i="4"/>
  <c r="M183" i="13" s="1"/>
  <c r="Y192" i="4"/>
  <c r="X192" i="4"/>
  <c r="W192" i="4"/>
  <c r="M216" i="11" s="1"/>
  <c r="V192" i="4"/>
  <c r="U192" i="4"/>
  <c r="T192" i="4"/>
  <c r="M206" i="10" s="1"/>
  <c r="S192" i="4"/>
  <c r="R192" i="4"/>
  <c r="Q192" i="4"/>
  <c r="M203" i="9" s="1"/>
  <c r="P192" i="4"/>
  <c r="O192" i="4"/>
  <c r="N192" i="4"/>
  <c r="M172" i="7" s="1"/>
  <c r="M192" i="4"/>
  <c r="L192" i="4"/>
  <c r="K192" i="4"/>
  <c r="M189" i="8" s="1"/>
  <c r="J192" i="4"/>
  <c r="I192" i="4"/>
  <c r="H192" i="4"/>
  <c r="M189" i="6" s="1"/>
  <c r="G192" i="4"/>
  <c r="F192" i="4"/>
  <c r="E192" i="4"/>
  <c r="D192" i="4"/>
  <c r="B192" i="4"/>
  <c r="A192" i="4"/>
  <c r="AH191" i="4"/>
  <c r="AG191" i="4"/>
  <c r="AF191" i="4"/>
  <c r="AE191" i="4"/>
  <c r="AD191" i="4"/>
  <c r="AC191" i="4"/>
  <c r="AB191" i="4"/>
  <c r="AA191" i="4"/>
  <c r="Z191" i="4"/>
  <c r="M180" i="13" s="1"/>
  <c r="Y191" i="4"/>
  <c r="X191" i="4"/>
  <c r="W191" i="4"/>
  <c r="M213" i="11" s="1"/>
  <c r="V191" i="4"/>
  <c r="U191" i="4"/>
  <c r="T191" i="4"/>
  <c r="M203" i="10" s="1"/>
  <c r="S191" i="4"/>
  <c r="R191" i="4"/>
  <c r="Q191" i="4"/>
  <c r="M200" i="9" s="1"/>
  <c r="P191" i="4"/>
  <c r="O191" i="4"/>
  <c r="N191" i="4"/>
  <c r="M169" i="7" s="1"/>
  <c r="M191" i="4"/>
  <c r="L191" i="4"/>
  <c r="K191" i="4"/>
  <c r="M186" i="8" s="1"/>
  <c r="J191" i="4"/>
  <c r="I191" i="4"/>
  <c r="H191" i="4"/>
  <c r="M186" i="6" s="1"/>
  <c r="G191" i="4"/>
  <c r="F191" i="4"/>
  <c r="E191" i="4"/>
  <c r="D191" i="4"/>
  <c r="C191" i="4"/>
  <c r="B191" i="4"/>
  <c r="A191" i="4"/>
  <c r="AH190" i="4"/>
  <c r="AG190" i="4"/>
  <c r="AF190" i="4"/>
  <c r="AE190" i="4"/>
  <c r="AD190" i="4"/>
  <c r="AC190" i="4"/>
  <c r="AB190" i="4"/>
  <c r="AA190" i="4"/>
  <c r="Z190" i="4"/>
  <c r="M184" i="13" s="1"/>
  <c r="Y190" i="4"/>
  <c r="X190" i="4"/>
  <c r="W190" i="4"/>
  <c r="M217" i="11" s="1"/>
  <c r="V190" i="4"/>
  <c r="U190" i="4"/>
  <c r="T190" i="4"/>
  <c r="M207" i="10" s="1"/>
  <c r="S190" i="4"/>
  <c r="R190" i="4"/>
  <c r="Q190" i="4"/>
  <c r="M204" i="9" s="1"/>
  <c r="P190" i="4"/>
  <c r="O190" i="4"/>
  <c r="N190" i="4"/>
  <c r="M173" i="7" s="1"/>
  <c r="M190" i="4"/>
  <c r="L190" i="4"/>
  <c r="K190" i="4"/>
  <c r="M190" i="8" s="1"/>
  <c r="J190" i="4"/>
  <c r="I190" i="4"/>
  <c r="H190" i="4"/>
  <c r="M190" i="6" s="1"/>
  <c r="G190" i="4"/>
  <c r="F190" i="4"/>
  <c r="E190" i="4"/>
  <c r="D190" i="4"/>
  <c r="C190" i="4"/>
  <c r="B190" i="4"/>
  <c r="A190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AH188" i="4"/>
  <c r="AG188" i="4"/>
  <c r="AF188" i="4"/>
  <c r="AE188" i="4"/>
  <c r="AD188" i="4"/>
  <c r="AC188" i="4"/>
  <c r="AB188" i="4"/>
  <c r="AA188" i="4"/>
  <c r="Z188" i="4"/>
  <c r="L182" i="13" s="1"/>
  <c r="Y188" i="4"/>
  <c r="X188" i="4"/>
  <c r="W188" i="4"/>
  <c r="L215" i="11" s="1"/>
  <c r="V188" i="4"/>
  <c r="U188" i="4"/>
  <c r="T188" i="4"/>
  <c r="L205" i="10" s="1"/>
  <c r="S188" i="4"/>
  <c r="R188" i="4"/>
  <c r="Q188" i="4"/>
  <c r="L202" i="9" s="1"/>
  <c r="P188" i="4"/>
  <c r="O188" i="4"/>
  <c r="N188" i="4"/>
  <c r="L171" i="7" s="1"/>
  <c r="M188" i="4"/>
  <c r="L188" i="4"/>
  <c r="K188" i="4"/>
  <c r="L188" i="8" s="1"/>
  <c r="J188" i="4"/>
  <c r="I188" i="4"/>
  <c r="H188" i="4"/>
  <c r="L188" i="6" s="1"/>
  <c r="G188" i="4"/>
  <c r="F188" i="4"/>
  <c r="E188" i="4"/>
  <c r="D188" i="4"/>
  <c r="C188" i="4"/>
  <c r="B188" i="4"/>
  <c r="A188" i="4"/>
  <c r="AH187" i="4"/>
  <c r="AG187" i="4"/>
  <c r="AF187" i="4"/>
  <c r="AE187" i="4"/>
  <c r="AD187" i="4"/>
  <c r="AC187" i="4"/>
  <c r="AB187" i="4"/>
  <c r="AA187" i="4"/>
  <c r="Z187" i="4"/>
  <c r="L185" i="13" s="1"/>
  <c r="Y187" i="4"/>
  <c r="X187" i="4"/>
  <c r="W187" i="4"/>
  <c r="L218" i="11" s="1"/>
  <c r="V187" i="4"/>
  <c r="U187" i="4"/>
  <c r="T187" i="4"/>
  <c r="L208" i="10" s="1"/>
  <c r="S187" i="4"/>
  <c r="R187" i="4"/>
  <c r="Q187" i="4"/>
  <c r="L205" i="9" s="1"/>
  <c r="P187" i="4"/>
  <c r="O187" i="4"/>
  <c r="N187" i="4"/>
  <c r="L174" i="7" s="1"/>
  <c r="M187" i="4"/>
  <c r="L187" i="4"/>
  <c r="K187" i="4"/>
  <c r="L191" i="8" s="1"/>
  <c r="J187" i="4"/>
  <c r="I187" i="4"/>
  <c r="H187" i="4"/>
  <c r="L191" i="6" s="1"/>
  <c r="G187" i="4"/>
  <c r="F187" i="4"/>
  <c r="E187" i="4"/>
  <c r="D187" i="4"/>
  <c r="C187" i="4"/>
  <c r="B187" i="4"/>
  <c r="A187" i="4"/>
  <c r="AH186" i="4"/>
  <c r="AG186" i="4"/>
  <c r="AF186" i="4"/>
  <c r="AE186" i="4"/>
  <c r="AD186" i="4"/>
  <c r="AC186" i="4"/>
  <c r="AB186" i="4"/>
  <c r="AA186" i="4"/>
  <c r="Z186" i="4"/>
  <c r="L183" i="13" s="1"/>
  <c r="Y186" i="4"/>
  <c r="X186" i="4"/>
  <c r="W186" i="4"/>
  <c r="L216" i="11" s="1"/>
  <c r="V186" i="4"/>
  <c r="U186" i="4"/>
  <c r="T186" i="4"/>
  <c r="L206" i="10" s="1"/>
  <c r="S186" i="4"/>
  <c r="R186" i="4"/>
  <c r="Q186" i="4"/>
  <c r="L203" i="9" s="1"/>
  <c r="P186" i="4"/>
  <c r="O186" i="4"/>
  <c r="N186" i="4"/>
  <c r="L172" i="7" s="1"/>
  <c r="M186" i="4"/>
  <c r="L186" i="4"/>
  <c r="K186" i="4"/>
  <c r="L189" i="8" s="1"/>
  <c r="J186" i="4"/>
  <c r="I186" i="4"/>
  <c r="H186" i="4"/>
  <c r="L189" i="6" s="1"/>
  <c r="G186" i="4"/>
  <c r="F186" i="4"/>
  <c r="E186" i="4"/>
  <c r="D186" i="4"/>
  <c r="C186" i="4"/>
  <c r="B186" i="4"/>
  <c r="A186" i="4"/>
  <c r="AH185" i="4"/>
  <c r="AG185" i="4"/>
  <c r="AF185" i="4"/>
  <c r="AE185" i="4"/>
  <c r="AD185" i="4"/>
  <c r="AC185" i="4"/>
  <c r="AB185" i="4"/>
  <c r="AA185" i="4"/>
  <c r="Z185" i="4"/>
  <c r="L180" i="13" s="1"/>
  <c r="Y185" i="4"/>
  <c r="X185" i="4"/>
  <c r="W185" i="4"/>
  <c r="L213" i="11" s="1"/>
  <c r="V185" i="4"/>
  <c r="U185" i="4"/>
  <c r="T185" i="4"/>
  <c r="L203" i="10" s="1"/>
  <c r="S185" i="4"/>
  <c r="R185" i="4"/>
  <c r="Q185" i="4"/>
  <c r="L200" i="9" s="1"/>
  <c r="P185" i="4"/>
  <c r="O185" i="4"/>
  <c r="N185" i="4"/>
  <c r="L169" i="7" s="1"/>
  <c r="M185" i="4"/>
  <c r="L185" i="4"/>
  <c r="K185" i="4"/>
  <c r="L186" i="8" s="1"/>
  <c r="J185" i="4"/>
  <c r="I185" i="4"/>
  <c r="H185" i="4"/>
  <c r="L186" i="6" s="1"/>
  <c r="G185" i="4"/>
  <c r="F185" i="4"/>
  <c r="E185" i="4"/>
  <c r="D185" i="4"/>
  <c r="C185" i="4"/>
  <c r="B185" i="4"/>
  <c r="A185" i="4"/>
  <c r="AH184" i="4"/>
  <c r="AG184" i="4"/>
  <c r="AF184" i="4"/>
  <c r="AE184" i="4"/>
  <c r="AD184" i="4"/>
  <c r="AC184" i="4"/>
  <c r="AB184" i="4"/>
  <c r="AA184" i="4"/>
  <c r="Z184" i="4"/>
  <c r="L184" i="13" s="1"/>
  <c r="Y184" i="4"/>
  <c r="X184" i="4"/>
  <c r="W184" i="4"/>
  <c r="L217" i="11" s="1"/>
  <c r="V184" i="4"/>
  <c r="U184" i="4"/>
  <c r="T184" i="4"/>
  <c r="L207" i="10" s="1"/>
  <c r="S184" i="4"/>
  <c r="R184" i="4"/>
  <c r="Q184" i="4"/>
  <c r="L204" i="9" s="1"/>
  <c r="P184" i="4"/>
  <c r="O184" i="4"/>
  <c r="N184" i="4"/>
  <c r="L173" i="7" s="1"/>
  <c r="M184" i="4"/>
  <c r="L184" i="4"/>
  <c r="K184" i="4"/>
  <c r="L190" i="8" s="1"/>
  <c r="J184" i="4"/>
  <c r="I184" i="4"/>
  <c r="H184" i="4"/>
  <c r="L190" i="6" s="1"/>
  <c r="G184" i="4"/>
  <c r="F184" i="4"/>
  <c r="E184" i="4"/>
  <c r="D184" i="4"/>
  <c r="C184" i="4"/>
  <c r="B184" i="4"/>
  <c r="A184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AH182" i="4"/>
  <c r="AG182" i="4"/>
  <c r="AF182" i="4"/>
  <c r="AE182" i="4"/>
  <c r="AD182" i="4"/>
  <c r="AC182" i="4"/>
  <c r="AB182" i="4"/>
  <c r="AA182" i="4"/>
  <c r="Z182" i="4"/>
  <c r="K182" i="13" s="1"/>
  <c r="Y182" i="4"/>
  <c r="X182" i="4"/>
  <c r="W182" i="4"/>
  <c r="K215" i="11" s="1"/>
  <c r="V182" i="4"/>
  <c r="U182" i="4"/>
  <c r="T182" i="4"/>
  <c r="K205" i="10" s="1"/>
  <c r="S182" i="4"/>
  <c r="R182" i="4"/>
  <c r="Q182" i="4"/>
  <c r="K202" i="9" s="1"/>
  <c r="P182" i="4"/>
  <c r="O182" i="4"/>
  <c r="N182" i="4"/>
  <c r="K171" i="7" s="1"/>
  <c r="M182" i="4"/>
  <c r="L182" i="4"/>
  <c r="K182" i="4"/>
  <c r="K188" i="8" s="1"/>
  <c r="J182" i="4"/>
  <c r="I182" i="4"/>
  <c r="H182" i="4"/>
  <c r="K188" i="6" s="1"/>
  <c r="G182" i="4"/>
  <c r="F182" i="4"/>
  <c r="E182" i="4"/>
  <c r="D182" i="4"/>
  <c r="C182" i="4"/>
  <c r="B182" i="4"/>
  <c r="A182" i="4"/>
  <c r="AH181" i="4"/>
  <c r="AG181" i="4"/>
  <c r="AF181" i="4"/>
  <c r="AE181" i="4"/>
  <c r="AD181" i="4"/>
  <c r="AC181" i="4"/>
  <c r="AB181" i="4"/>
  <c r="AA181" i="4"/>
  <c r="Z181" i="4"/>
  <c r="K185" i="13" s="1"/>
  <c r="Y181" i="4"/>
  <c r="X181" i="4"/>
  <c r="W181" i="4"/>
  <c r="K218" i="11" s="1"/>
  <c r="V181" i="4"/>
  <c r="U181" i="4"/>
  <c r="T181" i="4"/>
  <c r="K208" i="10" s="1"/>
  <c r="S181" i="4"/>
  <c r="R181" i="4"/>
  <c r="Q181" i="4"/>
  <c r="K205" i="9" s="1"/>
  <c r="P181" i="4"/>
  <c r="O181" i="4"/>
  <c r="N181" i="4"/>
  <c r="K174" i="7" s="1"/>
  <c r="M181" i="4"/>
  <c r="L181" i="4"/>
  <c r="K181" i="4"/>
  <c r="K191" i="8" s="1"/>
  <c r="J181" i="4"/>
  <c r="I181" i="4"/>
  <c r="H181" i="4"/>
  <c r="K191" i="6" s="1"/>
  <c r="G181" i="4"/>
  <c r="F181" i="4"/>
  <c r="E181" i="4"/>
  <c r="D181" i="4"/>
  <c r="C181" i="4"/>
  <c r="B181" i="4"/>
  <c r="A181" i="4"/>
  <c r="AH180" i="4"/>
  <c r="AG180" i="4"/>
  <c r="AF180" i="4"/>
  <c r="AE180" i="4"/>
  <c r="AD180" i="4"/>
  <c r="AC180" i="4"/>
  <c r="AB180" i="4"/>
  <c r="AA180" i="4"/>
  <c r="Z180" i="4"/>
  <c r="K183" i="13" s="1"/>
  <c r="Y180" i="4"/>
  <c r="X180" i="4"/>
  <c r="W180" i="4"/>
  <c r="K216" i="11" s="1"/>
  <c r="V180" i="4"/>
  <c r="U180" i="4"/>
  <c r="T180" i="4"/>
  <c r="K206" i="10" s="1"/>
  <c r="S180" i="4"/>
  <c r="R180" i="4"/>
  <c r="Q180" i="4"/>
  <c r="K203" i="9" s="1"/>
  <c r="P180" i="4"/>
  <c r="O180" i="4"/>
  <c r="N180" i="4"/>
  <c r="K172" i="7" s="1"/>
  <c r="M180" i="4"/>
  <c r="L180" i="4"/>
  <c r="K180" i="4"/>
  <c r="K189" i="8" s="1"/>
  <c r="J180" i="4"/>
  <c r="I180" i="4"/>
  <c r="H180" i="4"/>
  <c r="K189" i="6" s="1"/>
  <c r="G180" i="4"/>
  <c r="F180" i="4"/>
  <c r="E180" i="4"/>
  <c r="D180" i="4"/>
  <c r="C180" i="4"/>
  <c r="B180" i="4"/>
  <c r="A180" i="4"/>
  <c r="AH179" i="4"/>
  <c r="AG179" i="4"/>
  <c r="AF179" i="4"/>
  <c r="AE179" i="4"/>
  <c r="AD179" i="4"/>
  <c r="AC179" i="4"/>
  <c r="AB179" i="4"/>
  <c r="AA179" i="4"/>
  <c r="Z179" i="4"/>
  <c r="K180" i="13" s="1"/>
  <c r="Y179" i="4"/>
  <c r="X179" i="4"/>
  <c r="W179" i="4"/>
  <c r="K213" i="11" s="1"/>
  <c r="V179" i="4"/>
  <c r="U179" i="4"/>
  <c r="T179" i="4"/>
  <c r="K203" i="10" s="1"/>
  <c r="S179" i="4"/>
  <c r="R179" i="4"/>
  <c r="Q179" i="4"/>
  <c r="K200" i="9" s="1"/>
  <c r="P179" i="4"/>
  <c r="O179" i="4"/>
  <c r="N179" i="4"/>
  <c r="K169" i="7" s="1"/>
  <c r="M179" i="4"/>
  <c r="L179" i="4"/>
  <c r="K179" i="4"/>
  <c r="K186" i="8" s="1"/>
  <c r="J179" i="4"/>
  <c r="I179" i="4"/>
  <c r="H179" i="4"/>
  <c r="K186" i="6" s="1"/>
  <c r="G179" i="4"/>
  <c r="F179" i="4"/>
  <c r="E179" i="4"/>
  <c r="D179" i="4"/>
  <c r="C179" i="4"/>
  <c r="B179" i="4"/>
  <c r="A179" i="4"/>
  <c r="AH178" i="4"/>
  <c r="AG178" i="4"/>
  <c r="AF178" i="4"/>
  <c r="AE178" i="4"/>
  <c r="AD178" i="4"/>
  <c r="AC178" i="4"/>
  <c r="AB178" i="4"/>
  <c r="AA178" i="4"/>
  <c r="Z178" i="4"/>
  <c r="K184" i="13" s="1"/>
  <c r="Y178" i="4"/>
  <c r="X178" i="4"/>
  <c r="W178" i="4"/>
  <c r="K217" i="11" s="1"/>
  <c r="V178" i="4"/>
  <c r="U178" i="4"/>
  <c r="T178" i="4"/>
  <c r="K207" i="10" s="1"/>
  <c r="S178" i="4"/>
  <c r="R178" i="4"/>
  <c r="Q178" i="4"/>
  <c r="K204" i="9" s="1"/>
  <c r="P178" i="4"/>
  <c r="O178" i="4"/>
  <c r="N178" i="4"/>
  <c r="K173" i="7" s="1"/>
  <c r="M178" i="4"/>
  <c r="L178" i="4"/>
  <c r="K178" i="4"/>
  <c r="K190" i="8" s="1"/>
  <c r="J178" i="4"/>
  <c r="I178" i="4"/>
  <c r="H178" i="4"/>
  <c r="K190" i="6" s="1"/>
  <c r="G178" i="4"/>
  <c r="F178" i="4"/>
  <c r="E178" i="4"/>
  <c r="D178" i="4"/>
  <c r="C178" i="4"/>
  <c r="B178" i="4"/>
  <c r="A178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AH176" i="4"/>
  <c r="AG176" i="4"/>
  <c r="AF176" i="4"/>
  <c r="AE176" i="4"/>
  <c r="AD176" i="4"/>
  <c r="AC176" i="4"/>
  <c r="AB176" i="4"/>
  <c r="AA176" i="4"/>
  <c r="Z176" i="4"/>
  <c r="I182" i="13" s="1"/>
  <c r="Y176" i="4"/>
  <c r="X176" i="4"/>
  <c r="W176" i="4"/>
  <c r="I215" i="11" s="1"/>
  <c r="X8" i="15" s="1"/>
  <c r="V176" i="4"/>
  <c r="U176" i="4"/>
  <c r="T176" i="4"/>
  <c r="I205" i="10" s="1"/>
  <c r="U8" i="15" s="1"/>
  <c r="S176" i="4"/>
  <c r="R176" i="4"/>
  <c r="Q176" i="4"/>
  <c r="I202" i="9" s="1"/>
  <c r="P176" i="4"/>
  <c r="O176" i="4"/>
  <c r="N176" i="4"/>
  <c r="I171" i="7" s="1"/>
  <c r="O8" i="15" s="1"/>
  <c r="M176" i="4"/>
  <c r="L176" i="4"/>
  <c r="K176" i="4"/>
  <c r="I188" i="8" s="1"/>
  <c r="L8" i="15" s="1"/>
  <c r="J176" i="4"/>
  <c r="I176" i="4"/>
  <c r="H176" i="4"/>
  <c r="I188" i="6" s="1"/>
  <c r="G176" i="4"/>
  <c r="F176" i="4"/>
  <c r="E176" i="4"/>
  <c r="D176" i="4"/>
  <c r="C176" i="4"/>
  <c r="B176" i="4"/>
  <c r="A176" i="4"/>
  <c r="AH175" i="4"/>
  <c r="AG175" i="4"/>
  <c r="AF175" i="4"/>
  <c r="AE175" i="4"/>
  <c r="AD175" i="4"/>
  <c r="AC175" i="4"/>
  <c r="AB175" i="4"/>
  <c r="AA175" i="4"/>
  <c r="Z175" i="4"/>
  <c r="I185" i="13" s="1"/>
  <c r="Y175" i="4"/>
  <c r="X175" i="4"/>
  <c r="W175" i="4"/>
  <c r="I218" i="11" s="1"/>
  <c r="X11" i="15" s="1"/>
  <c r="V175" i="4"/>
  <c r="U175" i="4"/>
  <c r="T175" i="4"/>
  <c r="I208" i="10" s="1"/>
  <c r="U11" i="15" s="1"/>
  <c r="S175" i="4"/>
  <c r="R175" i="4"/>
  <c r="Q175" i="4"/>
  <c r="I205" i="9" s="1"/>
  <c r="P175" i="4"/>
  <c r="O175" i="4"/>
  <c r="N175" i="4"/>
  <c r="I174" i="7" s="1"/>
  <c r="M175" i="4"/>
  <c r="L175" i="4"/>
  <c r="K175" i="4"/>
  <c r="I191" i="8" s="1"/>
  <c r="L11" i="15" s="1"/>
  <c r="J175" i="4"/>
  <c r="I175" i="4"/>
  <c r="H175" i="4"/>
  <c r="I191" i="6" s="1"/>
  <c r="G175" i="4"/>
  <c r="F175" i="4"/>
  <c r="E175" i="4"/>
  <c r="D175" i="4"/>
  <c r="C175" i="4"/>
  <c r="B175" i="4"/>
  <c r="A175" i="4"/>
  <c r="AH174" i="4"/>
  <c r="AG174" i="4"/>
  <c r="AF174" i="4"/>
  <c r="AE174" i="4"/>
  <c r="AD174" i="4"/>
  <c r="AC174" i="4"/>
  <c r="AB174" i="4"/>
  <c r="AA174" i="4"/>
  <c r="Z174" i="4"/>
  <c r="I183" i="13" s="1"/>
  <c r="AA9" i="15" s="1"/>
  <c r="Y174" i="4"/>
  <c r="X174" i="4"/>
  <c r="W174" i="4"/>
  <c r="I216" i="11" s="1"/>
  <c r="X9" i="15" s="1"/>
  <c r="V174" i="4"/>
  <c r="U174" i="4"/>
  <c r="T174" i="4"/>
  <c r="I206" i="10" s="1"/>
  <c r="U9" i="15" s="1"/>
  <c r="S174" i="4"/>
  <c r="R174" i="4"/>
  <c r="Q174" i="4"/>
  <c r="I203" i="9" s="1"/>
  <c r="P174" i="4"/>
  <c r="O174" i="4"/>
  <c r="N174" i="4"/>
  <c r="I172" i="7" s="1"/>
  <c r="M174" i="4"/>
  <c r="L174" i="4"/>
  <c r="K174" i="4"/>
  <c r="I189" i="8" s="1"/>
  <c r="L9" i="15" s="1"/>
  <c r="J174" i="4"/>
  <c r="I174" i="4"/>
  <c r="H174" i="4"/>
  <c r="I189" i="6" s="1"/>
  <c r="G174" i="4"/>
  <c r="F174" i="4"/>
  <c r="E174" i="4"/>
  <c r="D174" i="4"/>
  <c r="C174" i="4"/>
  <c r="B174" i="4"/>
  <c r="A174" i="4"/>
  <c r="AH173" i="4"/>
  <c r="AG173" i="4"/>
  <c r="AF173" i="4"/>
  <c r="AE173" i="4"/>
  <c r="AD173" i="4"/>
  <c r="AC173" i="4"/>
  <c r="AB173" i="4"/>
  <c r="AA173" i="4"/>
  <c r="Z173" i="4"/>
  <c r="I180" i="13" s="1"/>
  <c r="AA6" i="15" s="1"/>
  <c r="Y173" i="4"/>
  <c r="X173" i="4"/>
  <c r="W173" i="4"/>
  <c r="I213" i="11" s="1"/>
  <c r="V173" i="4"/>
  <c r="U173" i="4"/>
  <c r="T173" i="4"/>
  <c r="I203" i="10" s="1"/>
  <c r="U6" i="15" s="1"/>
  <c r="S173" i="4"/>
  <c r="R173" i="4"/>
  <c r="Q173" i="4"/>
  <c r="I200" i="9" s="1"/>
  <c r="R6" i="15" s="1"/>
  <c r="P173" i="4"/>
  <c r="O173" i="4"/>
  <c r="N173" i="4"/>
  <c r="I169" i="7" s="1"/>
  <c r="M173" i="4"/>
  <c r="L173" i="4"/>
  <c r="K173" i="4"/>
  <c r="I186" i="8" s="1"/>
  <c r="J173" i="4"/>
  <c r="I173" i="4"/>
  <c r="H173" i="4"/>
  <c r="I186" i="6" s="1"/>
  <c r="G173" i="4"/>
  <c r="F173" i="4"/>
  <c r="E173" i="4"/>
  <c r="D173" i="4"/>
  <c r="C173" i="4"/>
  <c r="B173" i="4"/>
  <c r="A173" i="4"/>
  <c r="AH172" i="4"/>
  <c r="AG172" i="4"/>
  <c r="AF172" i="4"/>
  <c r="AE172" i="4"/>
  <c r="AD172" i="4"/>
  <c r="AC172" i="4"/>
  <c r="AB172" i="4"/>
  <c r="AA172" i="4"/>
  <c r="Z172" i="4"/>
  <c r="I184" i="13" s="1"/>
  <c r="AA10" i="15" s="1"/>
  <c r="Y172" i="4"/>
  <c r="X172" i="4"/>
  <c r="W172" i="4"/>
  <c r="I217" i="11" s="1"/>
  <c r="X10" i="15" s="1"/>
  <c r="V172" i="4"/>
  <c r="U172" i="4"/>
  <c r="T172" i="4"/>
  <c r="I207" i="10" s="1"/>
  <c r="U10" i="15" s="1"/>
  <c r="S172" i="4"/>
  <c r="R172" i="4"/>
  <c r="Q172" i="4"/>
  <c r="I204" i="9" s="1"/>
  <c r="R10" i="15" s="1"/>
  <c r="P172" i="4"/>
  <c r="O172" i="4"/>
  <c r="N172" i="4"/>
  <c r="I173" i="7" s="1"/>
  <c r="M172" i="4"/>
  <c r="L172" i="4"/>
  <c r="K172" i="4"/>
  <c r="I190" i="8" s="1"/>
  <c r="J172" i="4"/>
  <c r="I172" i="4"/>
  <c r="H172" i="4"/>
  <c r="I190" i="6" s="1"/>
  <c r="I10" i="15" s="1"/>
  <c r="G172" i="4"/>
  <c r="F172" i="4"/>
  <c r="E172" i="4"/>
  <c r="D172" i="4"/>
  <c r="C172" i="4"/>
  <c r="B172" i="4"/>
  <c r="A172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AH170" i="4"/>
  <c r="AG170" i="4"/>
  <c r="AF170" i="4"/>
  <c r="AE170" i="4"/>
  <c r="AD170" i="4"/>
  <c r="AC170" i="4"/>
  <c r="AB170" i="4"/>
  <c r="AA170" i="4"/>
  <c r="Z170" i="4"/>
  <c r="H182" i="13" s="1"/>
  <c r="Y170" i="4"/>
  <c r="X170" i="4"/>
  <c r="W170" i="4"/>
  <c r="H215" i="11" s="1"/>
  <c r="V170" i="4"/>
  <c r="U170" i="4"/>
  <c r="T170" i="4"/>
  <c r="H205" i="10" s="1"/>
  <c r="S170" i="4"/>
  <c r="R170" i="4"/>
  <c r="Q170" i="4"/>
  <c r="H202" i="9" s="1"/>
  <c r="P170" i="4"/>
  <c r="O170" i="4"/>
  <c r="N170" i="4"/>
  <c r="H171" i="7" s="1"/>
  <c r="M170" i="4"/>
  <c r="L170" i="4"/>
  <c r="K170" i="4"/>
  <c r="H188" i="8" s="1"/>
  <c r="J170" i="4"/>
  <c r="I170" i="4"/>
  <c r="H170" i="4"/>
  <c r="H188" i="6" s="1"/>
  <c r="G170" i="4"/>
  <c r="F170" i="4"/>
  <c r="E170" i="4"/>
  <c r="D170" i="4"/>
  <c r="C170" i="4"/>
  <c r="B170" i="4"/>
  <c r="A170" i="4"/>
  <c r="AH169" i="4"/>
  <c r="AG169" i="4"/>
  <c r="AF169" i="4"/>
  <c r="AE169" i="4"/>
  <c r="AD169" i="4"/>
  <c r="AC169" i="4"/>
  <c r="AB169" i="4"/>
  <c r="AA169" i="4"/>
  <c r="Z169" i="4"/>
  <c r="H185" i="13" s="1"/>
  <c r="Y169" i="4"/>
  <c r="X169" i="4"/>
  <c r="W169" i="4"/>
  <c r="H218" i="11" s="1"/>
  <c r="V169" i="4"/>
  <c r="U169" i="4"/>
  <c r="T169" i="4"/>
  <c r="H208" i="10" s="1"/>
  <c r="S169" i="4"/>
  <c r="R169" i="4"/>
  <c r="Q169" i="4"/>
  <c r="H205" i="9" s="1"/>
  <c r="P169" i="4"/>
  <c r="O169" i="4"/>
  <c r="N169" i="4"/>
  <c r="H174" i="7" s="1"/>
  <c r="M169" i="4"/>
  <c r="L169" i="4"/>
  <c r="K169" i="4"/>
  <c r="H191" i="8" s="1"/>
  <c r="J169" i="4"/>
  <c r="I169" i="4"/>
  <c r="H169" i="4"/>
  <c r="H191" i="6" s="1"/>
  <c r="G169" i="4"/>
  <c r="F169" i="4"/>
  <c r="E169" i="4"/>
  <c r="D169" i="4"/>
  <c r="C169" i="4"/>
  <c r="B169" i="4"/>
  <c r="A169" i="4"/>
  <c r="AH168" i="4"/>
  <c r="AG168" i="4"/>
  <c r="AF168" i="4"/>
  <c r="AE168" i="4"/>
  <c r="AD168" i="4"/>
  <c r="AC168" i="4"/>
  <c r="AB168" i="4"/>
  <c r="AA168" i="4"/>
  <c r="Z168" i="4"/>
  <c r="H183" i="13" s="1"/>
  <c r="Y168" i="4"/>
  <c r="X168" i="4"/>
  <c r="W168" i="4"/>
  <c r="H216" i="11" s="1"/>
  <c r="V168" i="4"/>
  <c r="U168" i="4"/>
  <c r="T168" i="4"/>
  <c r="H206" i="10" s="1"/>
  <c r="S168" i="4"/>
  <c r="R168" i="4"/>
  <c r="Q168" i="4"/>
  <c r="H203" i="9" s="1"/>
  <c r="P168" i="4"/>
  <c r="O168" i="4"/>
  <c r="N168" i="4"/>
  <c r="H172" i="7" s="1"/>
  <c r="M168" i="4"/>
  <c r="L168" i="4"/>
  <c r="K168" i="4"/>
  <c r="H189" i="8" s="1"/>
  <c r="J168" i="4"/>
  <c r="I168" i="4"/>
  <c r="H168" i="4"/>
  <c r="H189" i="6" s="1"/>
  <c r="G168" i="4"/>
  <c r="F168" i="4"/>
  <c r="E168" i="4"/>
  <c r="D168" i="4"/>
  <c r="C168" i="4"/>
  <c r="B168" i="4"/>
  <c r="A168" i="4"/>
  <c r="AH167" i="4"/>
  <c r="AG167" i="4"/>
  <c r="AF167" i="4"/>
  <c r="AE167" i="4"/>
  <c r="AD167" i="4"/>
  <c r="AC167" i="4"/>
  <c r="AB167" i="4"/>
  <c r="AA167" i="4"/>
  <c r="Z167" i="4"/>
  <c r="H180" i="13" s="1"/>
  <c r="Y167" i="4"/>
  <c r="X167" i="4"/>
  <c r="W167" i="4"/>
  <c r="H213" i="11" s="1"/>
  <c r="V167" i="4"/>
  <c r="U167" i="4"/>
  <c r="T167" i="4"/>
  <c r="H203" i="10" s="1"/>
  <c r="S167" i="4"/>
  <c r="R167" i="4"/>
  <c r="Q167" i="4"/>
  <c r="H200" i="9" s="1"/>
  <c r="P167" i="4"/>
  <c r="O167" i="4"/>
  <c r="N167" i="4"/>
  <c r="H169" i="7" s="1"/>
  <c r="M167" i="4"/>
  <c r="L167" i="4"/>
  <c r="K167" i="4"/>
  <c r="H186" i="8" s="1"/>
  <c r="J167" i="4"/>
  <c r="I167" i="4"/>
  <c r="H167" i="4"/>
  <c r="H186" i="6" s="1"/>
  <c r="G167" i="4"/>
  <c r="F167" i="4"/>
  <c r="E167" i="4"/>
  <c r="D167" i="4"/>
  <c r="C167" i="4"/>
  <c r="B167" i="4"/>
  <c r="A167" i="4"/>
  <c r="AH166" i="4"/>
  <c r="AG166" i="4"/>
  <c r="AF166" i="4"/>
  <c r="AE166" i="4"/>
  <c r="AD166" i="4"/>
  <c r="AC166" i="4"/>
  <c r="AB166" i="4"/>
  <c r="AA166" i="4"/>
  <c r="Z166" i="4"/>
  <c r="H184" i="13" s="1"/>
  <c r="Y166" i="4"/>
  <c r="X166" i="4"/>
  <c r="W166" i="4"/>
  <c r="H217" i="11" s="1"/>
  <c r="V166" i="4"/>
  <c r="U166" i="4"/>
  <c r="T166" i="4"/>
  <c r="H207" i="10" s="1"/>
  <c r="S166" i="4"/>
  <c r="R166" i="4"/>
  <c r="Q166" i="4"/>
  <c r="H204" i="9" s="1"/>
  <c r="P166" i="4"/>
  <c r="O166" i="4"/>
  <c r="N166" i="4"/>
  <c r="H173" i="7" s="1"/>
  <c r="M166" i="4"/>
  <c r="L166" i="4"/>
  <c r="K166" i="4"/>
  <c r="H190" i="8" s="1"/>
  <c r="J190" i="8" s="1"/>
  <c r="J166" i="4"/>
  <c r="I166" i="4"/>
  <c r="H166" i="4"/>
  <c r="H190" i="6" s="1"/>
  <c r="G166" i="4"/>
  <c r="F166" i="4"/>
  <c r="E166" i="4"/>
  <c r="D166" i="4"/>
  <c r="C166" i="4"/>
  <c r="B166" i="4"/>
  <c r="A166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AH158" i="4"/>
  <c r="AG158" i="4"/>
  <c r="AF158" i="4"/>
  <c r="AE158" i="4"/>
  <c r="AD158" i="4"/>
  <c r="AC158" i="4"/>
  <c r="AB158" i="4"/>
  <c r="AA158" i="4"/>
  <c r="Z158" i="4"/>
  <c r="M181" i="13" s="1"/>
  <c r="Y158" i="4"/>
  <c r="X158" i="4"/>
  <c r="W158" i="4"/>
  <c r="M214" i="11" s="1"/>
  <c r="V158" i="4"/>
  <c r="U158" i="4"/>
  <c r="T158" i="4"/>
  <c r="M204" i="10" s="1"/>
  <c r="S158" i="4"/>
  <c r="R158" i="4"/>
  <c r="Q158" i="4"/>
  <c r="M201" i="9" s="1"/>
  <c r="P158" i="4"/>
  <c r="O158" i="4"/>
  <c r="N158" i="4"/>
  <c r="M170" i="7" s="1"/>
  <c r="M158" i="4"/>
  <c r="L158" i="4"/>
  <c r="K158" i="4"/>
  <c r="M187" i="8" s="1"/>
  <c r="J158" i="4"/>
  <c r="I158" i="4"/>
  <c r="H158" i="4"/>
  <c r="M187" i="6" s="1"/>
  <c r="G158" i="4"/>
  <c r="F158" i="4"/>
  <c r="E158" i="4"/>
  <c r="D158" i="4"/>
  <c r="C158" i="4"/>
  <c r="B158" i="4"/>
  <c r="A158" i="4"/>
  <c r="AH157" i="4"/>
  <c r="AG157" i="4"/>
  <c r="AF157" i="4"/>
  <c r="AE157" i="4"/>
  <c r="AD157" i="4"/>
  <c r="AC157" i="4"/>
  <c r="AB157" i="4"/>
  <c r="AA157" i="4"/>
  <c r="Z157" i="4"/>
  <c r="M189" i="13" s="1"/>
  <c r="Y157" i="4"/>
  <c r="X157" i="4"/>
  <c r="W157" i="4"/>
  <c r="M222" i="11" s="1"/>
  <c r="V157" i="4"/>
  <c r="U157" i="4"/>
  <c r="T157" i="4"/>
  <c r="M212" i="10" s="1"/>
  <c r="S157" i="4"/>
  <c r="R157" i="4"/>
  <c r="Q157" i="4"/>
  <c r="M209" i="9" s="1"/>
  <c r="P157" i="4"/>
  <c r="O157" i="4"/>
  <c r="N157" i="4"/>
  <c r="M178" i="7" s="1"/>
  <c r="M157" i="4"/>
  <c r="L157" i="4"/>
  <c r="K157" i="4"/>
  <c r="M195" i="8" s="1"/>
  <c r="J157" i="4"/>
  <c r="I157" i="4"/>
  <c r="H157" i="4"/>
  <c r="M195" i="6" s="1"/>
  <c r="G157" i="4"/>
  <c r="F157" i="4"/>
  <c r="E157" i="4"/>
  <c r="D157" i="4"/>
  <c r="C157" i="4"/>
  <c r="B157" i="4"/>
  <c r="A157" i="4"/>
  <c r="AH156" i="4"/>
  <c r="AG156" i="4"/>
  <c r="AF156" i="4"/>
  <c r="AE156" i="4"/>
  <c r="AD156" i="4"/>
  <c r="AC156" i="4"/>
  <c r="AB156" i="4"/>
  <c r="AA156" i="4"/>
  <c r="Z156" i="4"/>
  <c r="M188" i="13" s="1"/>
  <c r="Y156" i="4"/>
  <c r="X156" i="4"/>
  <c r="W156" i="4"/>
  <c r="M221" i="11" s="1"/>
  <c r="V156" i="4"/>
  <c r="U156" i="4"/>
  <c r="T156" i="4"/>
  <c r="M211" i="10" s="1"/>
  <c r="S156" i="4"/>
  <c r="R156" i="4"/>
  <c r="Q156" i="4"/>
  <c r="M208" i="9" s="1"/>
  <c r="P156" i="4"/>
  <c r="O156" i="4"/>
  <c r="N156" i="4"/>
  <c r="M177" i="7" s="1"/>
  <c r="M156" i="4"/>
  <c r="L156" i="4"/>
  <c r="K156" i="4"/>
  <c r="M194" i="8" s="1"/>
  <c r="J156" i="4"/>
  <c r="I156" i="4"/>
  <c r="H156" i="4"/>
  <c r="M194" i="6" s="1"/>
  <c r="G156" i="4"/>
  <c r="F156" i="4"/>
  <c r="E156" i="4"/>
  <c r="D156" i="4"/>
  <c r="C156" i="4"/>
  <c r="B156" i="4"/>
  <c r="A156" i="4"/>
  <c r="AH155" i="4"/>
  <c r="AG155" i="4"/>
  <c r="AF155" i="4"/>
  <c r="AE155" i="4"/>
  <c r="AD155" i="4"/>
  <c r="AC155" i="4"/>
  <c r="AB155" i="4"/>
  <c r="AA155" i="4"/>
  <c r="Z155" i="4"/>
  <c r="M186" i="13" s="1"/>
  <c r="Y155" i="4"/>
  <c r="X155" i="4"/>
  <c r="W155" i="4"/>
  <c r="M219" i="11" s="1"/>
  <c r="V155" i="4"/>
  <c r="U155" i="4"/>
  <c r="T155" i="4"/>
  <c r="M209" i="10" s="1"/>
  <c r="S155" i="4"/>
  <c r="R155" i="4"/>
  <c r="Q155" i="4"/>
  <c r="M206" i="9" s="1"/>
  <c r="P155" i="4"/>
  <c r="O155" i="4"/>
  <c r="N155" i="4"/>
  <c r="M175" i="7" s="1"/>
  <c r="M155" i="4"/>
  <c r="L155" i="4"/>
  <c r="K155" i="4"/>
  <c r="M192" i="8" s="1"/>
  <c r="J155" i="4"/>
  <c r="I155" i="4"/>
  <c r="H155" i="4"/>
  <c r="M192" i="6" s="1"/>
  <c r="G155" i="4"/>
  <c r="F155" i="4"/>
  <c r="E155" i="4"/>
  <c r="D155" i="4"/>
  <c r="C155" i="4"/>
  <c r="B155" i="4"/>
  <c r="A155" i="4"/>
  <c r="AH154" i="4"/>
  <c r="AG154" i="4"/>
  <c r="AF154" i="4"/>
  <c r="AE154" i="4"/>
  <c r="AD154" i="4"/>
  <c r="AC154" i="4"/>
  <c r="AB154" i="4"/>
  <c r="AA154" i="4"/>
  <c r="Z154" i="4"/>
  <c r="M190" i="13" s="1"/>
  <c r="Y154" i="4"/>
  <c r="X154" i="4"/>
  <c r="W154" i="4"/>
  <c r="M223" i="11" s="1"/>
  <c r="V154" i="4"/>
  <c r="U154" i="4"/>
  <c r="T154" i="4"/>
  <c r="M213" i="10" s="1"/>
  <c r="S154" i="4"/>
  <c r="R154" i="4"/>
  <c r="Q154" i="4"/>
  <c r="M210" i="9" s="1"/>
  <c r="P154" i="4"/>
  <c r="O154" i="4"/>
  <c r="N154" i="4"/>
  <c r="M179" i="7" s="1"/>
  <c r="M154" i="4"/>
  <c r="L154" i="4"/>
  <c r="K154" i="4"/>
  <c r="M196" i="8" s="1"/>
  <c r="J154" i="4"/>
  <c r="I154" i="4"/>
  <c r="H154" i="4"/>
  <c r="M196" i="6" s="1"/>
  <c r="G154" i="4"/>
  <c r="F154" i="4"/>
  <c r="E154" i="4"/>
  <c r="D154" i="4"/>
  <c r="C154" i="4"/>
  <c r="B154" i="4"/>
  <c r="A154" i="4"/>
  <c r="AH153" i="4"/>
  <c r="AG153" i="4"/>
  <c r="AF153" i="4"/>
  <c r="AE153" i="4"/>
  <c r="AD153" i="4"/>
  <c r="AC153" i="4"/>
  <c r="AB153" i="4"/>
  <c r="AA153" i="4"/>
  <c r="Z153" i="4"/>
  <c r="M187" i="13" s="1"/>
  <c r="Y153" i="4"/>
  <c r="X153" i="4"/>
  <c r="W153" i="4"/>
  <c r="M220" i="11" s="1"/>
  <c r="V153" i="4"/>
  <c r="U153" i="4"/>
  <c r="T153" i="4"/>
  <c r="M210" i="10" s="1"/>
  <c r="S153" i="4"/>
  <c r="R153" i="4"/>
  <c r="Q153" i="4"/>
  <c r="M207" i="9" s="1"/>
  <c r="P153" i="4"/>
  <c r="O153" i="4"/>
  <c r="N153" i="4"/>
  <c r="M176" i="7" s="1"/>
  <c r="M153" i="4"/>
  <c r="L153" i="4"/>
  <c r="K153" i="4"/>
  <c r="M193" i="8" s="1"/>
  <c r="J153" i="4"/>
  <c r="I153" i="4"/>
  <c r="H153" i="4"/>
  <c r="M193" i="6" s="1"/>
  <c r="G153" i="4"/>
  <c r="F153" i="4"/>
  <c r="E153" i="4"/>
  <c r="D153" i="4"/>
  <c r="C153" i="4"/>
  <c r="B153" i="4"/>
  <c r="A153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AH151" i="4"/>
  <c r="AG151" i="4"/>
  <c r="AF151" i="4"/>
  <c r="AE151" i="4"/>
  <c r="AD151" i="4"/>
  <c r="AC151" i="4"/>
  <c r="AB151" i="4"/>
  <c r="AA151" i="4"/>
  <c r="Z151" i="4"/>
  <c r="L181" i="13" s="1"/>
  <c r="Y151" i="4"/>
  <c r="X151" i="4"/>
  <c r="W151" i="4"/>
  <c r="L214" i="11" s="1"/>
  <c r="V151" i="4"/>
  <c r="U151" i="4"/>
  <c r="T151" i="4"/>
  <c r="L204" i="10" s="1"/>
  <c r="S151" i="4"/>
  <c r="R151" i="4"/>
  <c r="Q151" i="4"/>
  <c r="L201" i="9" s="1"/>
  <c r="P151" i="4"/>
  <c r="O151" i="4"/>
  <c r="N151" i="4"/>
  <c r="L170" i="7" s="1"/>
  <c r="M151" i="4"/>
  <c r="L151" i="4"/>
  <c r="K151" i="4"/>
  <c r="L187" i="8" s="1"/>
  <c r="J151" i="4"/>
  <c r="I151" i="4"/>
  <c r="H151" i="4"/>
  <c r="L187" i="6" s="1"/>
  <c r="G151" i="4"/>
  <c r="F151" i="4"/>
  <c r="E151" i="4"/>
  <c r="D151" i="4"/>
  <c r="C151" i="4"/>
  <c r="B151" i="4"/>
  <c r="A151" i="4"/>
  <c r="AH150" i="4"/>
  <c r="AG150" i="4"/>
  <c r="AF150" i="4"/>
  <c r="AE150" i="4"/>
  <c r="AD150" i="4"/>
  <c r="AC150" i="4"/>
  <c r="AB150" i="4"/>
  <c r="AA150" i="4"/>
  <c r="Z150" i="4"/>
  <c r="L189" i="13" s="1"/>
  <c r="Y150" i="4"/>
  <c r="X150" i="4"/>
  <c r="W150" i="4"/>
  <c r="L222" i="11" s="1"/>
  <c r="V150" i="4"/>
  <c r="U150" i="4"/>
  <c r="T150" i="4"/>
  <c r="L212" i="10" s="1"/>
  <c r="S150" i="4"/>
  <c r="R150" i="4"/>
  <c r="Q150" i="4"/>
  <c r="L209" i="9" s="1"/>
  <c r="P150" i="4"/>
  <c r="O150" i="4"/>
  <c r="N150" i="4"/>
  <c r="L178" i="7" s="1"/>
  <c r="M150" i="4"/>
  <c r="L150" i="4"/>
  <c r="K150" i="4"/>
  <c r="L195" i="8" s="1"/>
  <c r="J150" i="4"/>
  <c r="I150" i="4"/>
  <c r="H150" i="4"/>
  <c r="L195" i="6" s="1"/>
  <c r="G150" i="4"/>
  <c r="F150" i="4"/>
  <c r="E150" i="4"/>
  <c r="D150" i="4"/>
  <c r="C150" i="4"/>
  <c r="B150" i="4"/>
  <c r="A150" i="4"/>
  <c r="AH149" i="4"/>
  <c r="AG149" i="4"/>
  <c r="AF149" i="4"/>
  <c r="AE149" i="4"/>
  <c r="AD149" i="4"/>
  <c r="AC149" i="4"/>
  <c r="AB149" i="4"/>
  <c r="AA149" i="4"/>
  <c r="Z149" i="4"/>
  <c r="L188" i="13" s="1"/>
  <c r="Y149" i="4"/>
  <c r="X149" i="4"/>
  <c r="W149" i="4"/>
  <c r="L221" i="11" s="1"/>
  <c r="V149" i="4"/>
  <c r="U149" i="4"/>
  <c r="T149" i="4"/>
  <c r="L211" i="10" s="1"/>
  <c r="S149" i="4"/>
  <c r="R149" i="4"/>
  <c r="Q149" i="4"/>
  <c r="L208" i="9" s="1"/>
  <c r="P149" i="4"/>
  <c r="O149" i="4"/>
  <c r="N149" i="4"/>
  <c r="L177" i="7" s="1"/>
  <c r="M149" i="4"/>
  <c r="L149" i="4"/>
  <c r="K149" i="4"/>
  <c r="L194" i="8" s="1"/>
  <c r="J149" i="4"/>
  <c r="I149" i="4"/>
  <c r="H149" i="4"/>
  <c r="L194" i="6" s="1"/>
  <c r="G149" i="4"/>
  <c r="F149" i="4"/>
  <c r="E149" i="4"/>
  <c r="D149" i="4"/>
  <c r="C149" i="4"/>
  <c r="B149" i="4"/>
  <c r="A149" i="4"/>
  <c r="AH148" i="4"/>
  <c r="AG148" i="4"/>
  <c r="AF148" i="4"/>
  <c r="AE148" i="4"/>
  <c r="AD148" i="4"/>
  <c r="AC148" i="4"/>
  <c r="AB148" i="4"/>
  <c r="AA148" i="4"/>
  <c r="Z148" i="4"/>
  <c r="L186" i="13" s="1"/>
  <c r="Y148" i="4"/>
  <c r="X148" i="4"/>
  <c r="W148" i="4"/>
  <c r="L219" i="11" s="1"/>
  <c r="V148" i="4"/>
  <c r="U148" i="4"/>
  <c r="T148" i="4"/>
  <c r="L209" i="10" s="1"/>
  <c r="S148" i="4"/>
  <c r="R148" i="4"/>
  <c r="Q148" i="4"/>
  <c r="L206" i="9" s="1"/>
  <c r="P148" i="4"/>
  <c r="O148" i="4"/>
  <c r="N148" i="4"/>
  <c r="L175" i="7" s="1"/>
  <c r="M148" i="4"/>
  <c r="L148" i="4"/>
  <c r="K148" i="4"/>
  <c r="L192" i="8" s="1"/>
  <c r="J148" i="4"/>
  <c r="I148" i="4"/>
  <c r="H148" i="4"/>
  <c r="L192" i="6" s="1"/>
  <c r="G148" i="4"/>
  <c r="F148" i="4"/>
  <c r="E148" i="4"/>
  <c r="D148" i="4"/>
  <c r="C148" i="4"/>
  <c r="B148" i="4"/>
  <c r="A148" i="4"/>
  <c r="AH147" i="4"/>
  <c r="AG147" i="4"/>
  <c r="AF147" i="4"/>
  <c r="AE147" i="4"/>
  <c r="AD147" i="4"/>
  <c r="AC147" i="4"/>
  <c r="AB147" i="4"/>
  <c r="AA147" i="4"/>
  <c r="Z147" i="4"/>
  <c r="L190" i="13" s="1"/>
  <c r="Y147" i="4"/>
  <c r="X147" i="4"/>
  <c r="W147" i="4"/>
  <c r="L223" i="11" s="1"/>
  <c r="V147" i="4"/>
  <c r="U147" i="4"/>
  <c r="T147" i="4"/>
  <c r="L213" i="10" s="1"/>
  <c r="S147" i="4"/>
  <c r="R147" i="4"/>
  <c r="Q147" i="4"/>
  <c r="L210" i="9" s="1"/>
  <c r="P147" i="4"/>
  <c r="O147" i="4"/>
  <c r="N147" i="4"/>
  <c r="L179" i="7" s="1"/>
  <c r="M147" i="4"/>
  <c r="L147" i="4"/>
  <c r="K147" i="4"/>
  <c r="L196" i="8" s="1"/>
  <c r="J147" i="4"/>
  <c r="I147" i="4"/>
  <c r="H147" i="4"/>
  <c r="L196" i="6" s="1"/>
  <c r="G147" i="4"/>
  <c r="F147" i="4"/>
  <c r="E147" i="4"/>
  <c r="D147" i="4"/>
  <c r="C147" i="4"/>
  <c r="B147" i="4"/>
  <c r="A147" i="4"/>
  <c r="AH146" i="4"/>
  <c r="AG146" i="4"/>
  <c r="AF146" i="4"/>
  <c r="AE146" i="4"/>
  <c r="AD146" i="4"/>
  <c r="AC146" i="4"/>
  <c r="AB146" i="4"/>
  <c r="AA146" i="4"/>
  <c r="Z146" i="4"/>
  <c r="L187" i="13" s="1"/>
  <c r="Y146" i="4"/>
  <c r="X146" i="4"/>
  <c r="W146" i="4"/>
  <c r="L220" i="11" s="1"/>
  <c r="V146" i="4"/>
  <c r="U146" i="4"/>
  <c r="T146" i="4"/>
  <c r="L210" i="10" s="1"/>
  <c r="S146" i="4"/>
  <c r="R146" i="4"/>
  <c r="Q146" i="4"/>
  <c r="L207" i="9" s="1"/>
  <c r="P146" i="4"/>
  <c r="O146" i="4"/>
  <c r="N146" i="4"/>
  <c r="L176" i="7" s="1"/>
  <c r="M146" i="4"/>
  <c r="L146" i="4"/>
  <c r="K146" i="4"/>
  <c r="L193" i="8" s="1"/>
  <c r="J146" i="4"/>
  <c r="I146" i="4"/>
  <c r="H146" i="4"/>
  <c r="L193" i="6" s="1"/>
  <c r="G146" i="4"/>
  <c r="F146" i="4"/>
  <c r="E146" i="4"/>
  <c r="D146" i="4"/>
  <c r="C146" i="4"/>
  <c r="B146" i="4"/>
  <c r="A146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AH144" i="4"/>
  <c r="AG144" i="4"/>
  <c r="AF144" i="4"/>
  <c r="AE144" i="4"/>
  <c r="AD144" i="4"/>
  <c r="AC144" i="4"/>
  <c r="AB144" i="4"/>
  <c r="AA144" i="4"/>
  <c r="Z144" i="4"/>
  <c r="K181" i="13" s="1"/>
  <c r="Y144" i="4"/>
  <c r="X144" i="4"/>
  <c r="W144" i="4"/>
  <c r="K214" i="11" s="1"/>
  <c r="V144" i="4"/>
  <c r="U144" i="4"/>
  <c r="T144" i="4"/>
  <c r="K204" i="10" s="1"/>
  <c r="S144" i="4"/>
  <c r="R144" i="4"/>
  <c r="Q144" i="4"/>
  <c r="K201" i="9" s="1"/>
  <c r="P144" i="4"/>
  <c r="O144" i="4"/>
  <c r="N144" i="4"/>
  <c r="K170" i="7" s="1"/>
  <c r="M144" i="4"/>
  <c r="L144" i="4"/>
  <c r="K144" i="4"/>
  <c r="K187" i="8" s="1"/>
  <c r="J144" i="4"/>
  <c r="I144" i="4"/>
  <c r="H144" i="4"/>
  <c r="K187" i="6" s="1"/>
  <c r="G144" i="4"/>
  <c r="F144" i="4"/>
  <c r="E144" i="4"/>
  <c r="D144" i="4"/>
  <c r="C144" i="4"/>
  <c r="B144" i="4"/>
  <c r="A144" i="4"/>
  <c r="AH143" i="4"/>
  <c r="AG143" i="4"/>
  <c r="AF143" i="4"/>
  <c r="AE143" i="4"/>
  <c r="AD143" i="4"/>
  <c r="AC143" i="4"/>
  <c r="AB143" i="4"/>
  <c r="AA143" i="4"/>
  <c r="Z143" i="4"/>
  <c r="K189" i="13" s="1"/>
  <c r="Y143" i="4"/>
  <c r="X143" i="4"/>
  <c r="W143" i="4"/>
  <c r="K222" i="11" s="1"/>
  <c r="V143" i="4"/>
  <c r="U143" i="4"/>
  <c r="T143" i="4"/>
  <c r="K212" i="10" s="1"/>
  <c r="S143" i="4"/>
  <c r="R143" i="4"/>
  <c r="Q143" i="4"/>
  <c r="K209" i="9" s="1"/>
  <c r="P143" i="4"/>
  <c r="O143" i="4"/>
  <c r="N143" i="4"/>
  <c r="K178" i="7" s="1"/>
  <c r="M143" i="4"/>
  <c r="L143" i="4"/>
  <c r="K143" i="4"/>
  <c r="K195" i="8" s="1"/>
  <c r="J143" i="4"/>
  <c r="I143" i="4"/>
  <c r="H143" i="4"/>
  <c r="K195" i="6" s="1"/>
  <c r="G143" i="4"/>
  <c r="F143" i="4"/>
  <c r="E143" i="4"/>
  <c r="D143" i="4"/>
  <c r="C143" i="4"/>
  <c r="B143" i="4"/>
  <c r="A143" i="4"/>
  <c r="AH142" i="4"/>
  <c r="AG142" i="4"/>
  <c r="AF142" i="4"/>
  <c r="AE142" i="4"/>
  <c r="AD142" i="4"/>
  <c r="AC142" i="4"/>
  <c r="AB142" i="4"/>
  <c r="AA142" i="4"/>
  <c r="Z142" i="4"/>
  <c r="K188" i="13" s="1"/>
  <c r="Y142" i="4"/>
  <c r="X142" i="4"/>
  <c r="W142" i="4"/>
  <c r="K221" i="11" s="1"/>
  <c r="V142" i="4"/>
  <c r="U142" i="4"/>
  <c r="T142" i="4"/>
  <c r="K211" i="10" s="1"/>
  <c r="S142" i="4"/>
  <c r="R142" i="4"/>
  <c r="Q142" i="4"/>
  <c r="K208" i="9" s="1"/>
  <c r="P142" i="4"/>
  <c r="O142" i="4"/>
  <c r="N142" i="4"/>
  <c r="K177" i="7" s="1"/>
  <c r="M142" i="4"/>
  <c r="L142" i="4"/>
  <c r="K142" i="4"/>
  <c r="K194" i="8" s="1"/>
  <c r="J142" i="4"/>
  <c r="I142" i="4"/>
  <c r="H142" i="4"/>
  <c r="K194" i="6" s="1"/>
  <c r="G142" i="4"/>
  <c r="F142" i="4"/>
  <c r="E142" i="4"/>
  <c r="D142" i="4"/>
  <c r="C142" i="4"/>
  <c r="B142" i="4"/>
  <c r="A142" i="4"/>
  <c r="AH141" i="4"/>
  <c r="AG141" i="4"/>
  <c r="AF141" i="4"/>
  <c r="AE141" i="4"/>
  <c r="AD141" i="4"/>
  <c r="AC141" i="4"/>
  <c r="AB141" i="4"/>
  <c r="AA141" i="4"/>
  <c r="Z141" i="4"/>
  <c r="K186" i="13" s="1"/>
  <c r="Y141" i="4"/>
  <c r="X141" i="4"/>
  <c r="W141" i="4"/>
  <c r="K219" i="11" s="1"/>
  <c r="V141" i="4"/>
  <c r="U141" i="4"/>
  <c r="T141" i="4"/>
  <c r="K209" i="10" s="1"/>
  <c r="S141" i="4"/>
  <c r="R141" i="4"/>
  <c r="Q141" i="4"/>
  <c r="K206" i="9" s="1"/>
  <c r="P141" i="4"/>
  <c r="O141" i="4"/>
  <c r="N141" i="4"/>
  <c r="K175" i="7" s="1"/>
  <c r="M141" i="4"/>
  <c r="L141" i="4"/>
  <c r="K141" i="4"/>
  <c r="K192" i="8" s="1"/>
  <c r="J141" i="4"/>
  <c r="I141" i="4"/>
  <c r="H141" i="4"/>
  <c r="K192" i="6" s="1"/>
  <c r="G141" i="4"/>
  <c r="F141" i="4"/>
  <c r="E141" i="4"/>
  <c r="D141" i="4"/>
  <c r="C141" i="4"/>
  <c r="B141" i="4"/>
  <c r="A141" i="4"/>
  <c r="AH140" i="4"/>
  <c r="AG140" i="4"/>
  <c r="AF140" i="4"/>
  <c r="AE140" i="4"/>
  <c r="AD140" i="4"/>
  <c r="AC140" i="4"/>
  <c r="AB140" i="4"/>
  <c r="AA140" i="4"/>
  <c r="Z140" i="4"/>
  <c r="K190" i="13" s="1"/>
  <c r="Y140" i="4"/>
  <c r="X140" i="4"/>
  <c r="W140" i="4"/>
  <c r="K223" i="11" s="1"/>
  <c r="V140" i="4"/>
  <c r="U140" i="4"/>
  <c r="T140" i="4"/>
  <c r="K213" i="10" s="1"/>
  <c r="S140" i="4"/>
  <c r="R140" i="4"/>
  <c r="Q140" i="4"/>
  <c r="K210" i="9" s="1"/>
  <c r="P140" i="4"/>
  <c r="O140" i="4"/>
  <c r="N140" i="4"/>
  <c r="K179" i="7" s="1"/>
  <c r="M140" i="4"/>
  <c r="L140" i="4"/>
  <c r="K140" i="4"/>
  <c r="K196" i="8" s="1"/>
  <c r="J140" i="4"/>
  <c r="I140" i="4"/>
  <c r="H140" i="4"/>
  <c r="K196" i="6" s="1"/>
  <c r="G140" i="4"/>
  <c r="F140" i="4"/>
  <c r="E140" i="4"/>
  <c r="D140" i="4"/>
  <c r="C140" i="4"/>
  <c r="B140" i="4"/>
  <c r="A140" i="4"/>
  <c r="AH139" i="4"/>
  <c r="AG139" i="4"/>
  <c r="AF139" i="4"/>
  <c r="AE139" i="4"/>
  <c r="AD139" i="4"/>
  <c r="AC139" i="4"/>
  <c r="AB139" i="4"/>
  <c r="AA139" i="4"/>
  <c r="Z139" i="4"/>
  <c r="K187" i="13" s="1"/>
  <c r="Y139" i="4"/>
  <c r="X139" i="4"/>
  <c r="W139" i="4"/>
  <c r="K220" i="11" s="1"/>
  <c r="V139" i="4"/>
  <c r="U139" i="4"/>
  <c r="T139" i="4"/>
  <c r="K210" i="10" s="1"/>
  <c r="S139" i="4"/>
  <c r="R139" i="4"/>
  <c r="Q139" i="4"/>
  <c r="K207" i="9" s="1"/>
  <c r="P139" i="4"/>
  <c r="O139" i="4"/>
  <c r="N139" i="4"/>
  <c r="K176" i="7" s="1"/>
  <c r="M139" i="4"/>
  <c r="L139" i="4"/>
  <c r="K139" i="4"/>
  <c r="K193" i="8" s="1"/>
  <c r="J139" i="4"/>
  <c r="I139" i="4"/>
  <c r="H139" i="4"/>
  <c r="K193" i="6" s="1"/>
  <c r="G139" i="4"/>
  <c r="F139" i="4"/>
  <c r="E139" i="4"/>
  <c r="D139" i="4"/>
  <c r="C139" i="4"/>
  <c r="B139" i="4"/>
  <c r="A139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AH137" i="4"/>
  <c r="AG137" i="4"/>
  <c r="AF137" i="4"/>
  <c r="AE137" i="4"/>
  <c r="AD137" i="4"/>
  <c r="AC137" i="4"/>
  <c r="AB137" i="4"/>
  <c r="AA137" i="4"/>
  <c r="Z137" i="4"/>
  <c r="I181" i="13" s="1"/>
  <c r="AA7" i="15" s="1"/>
  <c r="Y137" i="4"/>
  <c r="X137" i="4"/>
  <c r="W137" i="4"/>
  <c r="I214" i="11" s="1"/>
  <c r="X7" i="15" s="1"/>
  <c r="V137" i="4"/>
  <c r="U137" i="4"/>
  <c r="T137" i="4"/>
  <c r="I204" i="10" s="1"/>
  <c r="U7" i="15" s="1"/>
  <c r="S137" i="4"/>
  <c r="R137" i="4"/>
  <c r="Q137" i="4"/>
  <c r="I201" i="9" s="1"/>
  <c r="P137" i="4"/>
  <c r="O137" i="4"/>
  <c r="N137" i="4"/>
  <c r="I170" i="7" s="1"/>
  <c r="M137" i="4"/>
  <c r="L137" i="4"/>
  <c r="K137" i="4"/>
  <c r="I187" i="8" s="1"/>
  <c r="L7" i="15" s="1"/>
  <c r="J137" i="4"/>
  <c r="I137" i="4"/>
  <c r="H137" i="4"/>
  <c r="I187" i="6" s="1"/>
  <c r="I7" i="15" s="1"/>
  <c r="G137" i="4"/>
  <c r="F137" i="4"/>
  <c r="E137" i="4"/>
  <c r="D137" i="4"/>
  <c r="C137" i="4"/>
  <c r="B137" i="4"/>
  <c r="A137" i="4"/>
  <c r="AH136" i="4"/>
  <c r="AG136" i="4"/>
  <c r="AF136" i="4"/>
  <c r="AE136" i="4"/>
  <c r="AD136" i="4"/>
  <c r="AC136" i="4"/>
  <c r="AB136" i="4"/>
  <c r="AA136" i="4"/>
  <c r="Z136" i="4"/>
  <c r="I189" i="13" s="1"/>
  <c r="AA15" i="15" s="1"/>
  <c r="Y136" i="4"/>
  <c r="X136" i="4"/>
  <c r="W136" i="4"/>
  <c r="I222" i="11" s="1"/>
  <c r="X15" i="15" s="1"/>
  <c r="V136" i="4"/>
  <c r="U136" i="4"/>
  <c r="T136" i="4"/>
  <c r="I212" i="10" s="1"/>
  <c r="U15" i="15" s="1"/>
  <c r="S136" i="4"/>
  <c r="R136" i="4"/>
  <c r="Q136" i="4"/>
  <c r="I209" i="9" s="1"/>
  <c r="R15" i="15" s="1"/>
  <c r="P136" i="4"/>
  <c r="O136" i="4"/>
  <c r="N136" i="4"/>
  <c r="I178" i="7" s="1"/>
  <c r="O15" i="15" s="1"/>
  <c r="M136" i="4"/>
  <c r="L136" i="4"/>
  <c r="K136" i="4"/>
  <c r="I195" i="8" s="1"/>
  <c r="J136" i="4"/>
  <c r="I136" i="4"/>
  <c r="H136" i="4"/>
  <c r="I195" i="6" s="1"/>
  <c r="I15" i="15" s="1"/>
  <c r="G136" i="4"/>
  <c r="F136" i="4"/>
  <c r="E136" i="4"/>
  <c r="D136" i="4"/>
  <c r="C136" i="4"/>
  <c r="B136" i="4"/>
  <c r="A136" i="4"/>
  <c r="AH135" i="4"/>
  <c r="AG135" i="4"/>
  <c r="AF135" i="4"/>
  <c r="AE135" i="4"/>
  <c r="AD135" i="4"/>
  <c r="AC135" i="4"/>
  <c r="AB135" i="4"/>
  <c r="AA135" i="4"/>
  <c r="Z135" i="4"/>
  <c r="I188" i="13" s="1"/>
  <c r="AA14" i="15" s="1"/>
  <c r="Y135" i="4"/>
  <c r="X135" i="4"/>
  <c r="W135" i="4"/>
  <c r="I221" i="11" s="1"/>
  <c r="X14" i="15" s="1"/>
  <c r="V135" i="4"/>
  <c r="U135" i="4"/>
  <c r="T135" i="4"/>
  <c r="I211" i="10" s="1"/>
  <c r="U14" i="15" s="1"/>
  <c r="S135" i="4"/>
  <c r="R135" i="4"/>
  <c r="Q135" i="4"/>
  <c r="I208" i="9" s="1"/>
  <c r="R14" i="15" s="1"/>
  <c r="P135" i="4"/>
  <c r="O135" i="4"/>
  <c r="N135" i="4"/>
  <c r="I177" i="7" s="1"/>
  <c r="O14" i="15" s="1"/>
  <c r="M135" i="4"/>
  <c r="L135" i="4"/>
  <c r="K135" i="4"/>
  <c r="I194" i="8" s="1"/>
  <c r="J135" i="4"/>
  <c r="I135" i="4"/>
  <c r="H135" i="4"/>
  <c r="I194" i="6" s="1"/>
  <c r="G135" i="4"/>
  <c r="F135" i="4"/>
  <c r="E135" i="4"/>
  <c r="D135" i="4"/>
  <c r="C135" i="4"/>
  <c r="B135" i="4"/>
  <c r="A135" i="4"/>
  <c r="AH134" i="4"/>
  <c r="AG134" i="4"/>
  <c r="AF134" i="4"/>
  <c r="AE134" i="4"/>
  <c r="AD134" i="4"/>
  <c r="AC134" i="4"/>
  <c r="AB134" i="4"/>
  <c r="AA134" i="4"/>
  <c r="Z134" i="4"/>
  <c r="I186" i="13" s="1"/>
  <c r="AA12" i="15" s="1"/>
  <c r="Y134" i="4"/>
  <c r="X134" i="4"/>
  <c r="W134" i="4"/>
  <c r="I219" i="11" s="1"/>
  <c r="X12" i="15" s="1"/>
  <c r="V134" i="4"/>
  <c r="U134" i="4"/>
  <c r="T134" i="4"/>
  <c r="I209" i="10" s="1"/>
  <c r="U12" i="15" s="1"/>
  <c r="S134" i="4"/>
  <c r="R134" i="4"/>
  <c r="Q134" i="4"/>
  <c r="I206" i="9" s="1"/>
  <c r="P134" i="4"/>
  <c r="O134" i="4"/>
  <c r="N134" i="4"/>
  <c r="I175" i="7" s="1"/>
  <c r="O12" i="15" s="1"/>
  <c r="M134" i="4"/>
  <c r="L134" i="4"/>
  <c r="K134" i="4"/>
  <c r="I192" i="8" s="1"/>
  <c r="L12" i="15" s="1"/>
  <c r="J134" i="4"/>
  <c r="I134" i="4"/>
  <c r="H134" i="4"/>
  <c r="I192" i="6" s="1"/>
  <c r="G134" i="4"/>
  <c r="F134" i="4"/>
  <c r="E134" i="4"/>
  <c r="D134" i="4"/>
  <c r="C134" i="4"/>
  <c r="B134" i="4"/>
  <c r="A134" i="4"/>
  <c r="AH133" i="4"/>
  <c r="AG133" i="4"/>
  <c r="AF133" i="4"/>
  <c r="AE133" i="4"/>
  <c r="AD133" i="4"/>
  <c r="AC133" i="4"/>
  <c r="AB133" i="4"/>
  <c r="AA133" i="4"/>
  <c r="Z133" i="4"/>
  <c r="I190" i="13" s="1"/>
  <c r="AA16" i="15" s="1"/>
  <c r="Y133" i="4"/>
  <c r="X133" i="4"/>
  <c r="W133" i="4"/>
  <c r="I223" i="11" s="1"/>
  <c r="X16" i="15" s="1"/>
  <c r="V133" i="4"/>
  <c r="U133" i="4"/>
  <c r="T133" i="4"/>
  <c r="I213" i="10" s="1"/>
  <c r="U16" i="15" s="1"/>
  <c r="S133" i="4"/>
  <c r="R133" i="4"/>
  <c r="Q133" i="4"/>
  <c r="I210" i="9" s="1"/>
  <c r="R16" i="15" s="1"/>
  <c r="P133" i="4"/>
  <c r="O133" i="4"/>
  <c r="N133" i="4"/>
  <c r="I179" i="7" s="1"/>
  <c r="O16" i="15" s="1"/>
  <c r="M133" i="4"/>
  <c r="L133" i="4"/>
  <c r="K133" i="4"/>
  <c r="I196" i="8" s="1"/>
  <c r="L16" i="15" s="1"/>
  <c r="J133" i="4"/>
  <c r="I133" i="4"/>
  <c r="H133" i="4"/>
  <c r="I196" i="6" s="1"/>
  <c r="I16" i="15" s="1"/>
  <c r="G133" i="4"/>
  <c r="F133" i="4"/>
  <c r="E133" i="4"/>
  <c r="D133" i="4"/>
  <c r="C133" i="4"/>
  <c r="B133" i="4"/>
  <c r="A133" i="4"/>
  <c r="AH132" i="4"/>
  <c r="AG132" i="4"/>
  <c r="AF132" i="4"/>
  <c r="AE132" i="4"/>
  <c r="AD132" i="4"/>
  <c r="AC132" i="4"/>
  <c r="AB132" i="4"/>
  <c r="AA132" i="4"/>
  <c r="Z132" i="4"/>
  <c r="I187" i="13" s="1"/>
  <c r="AA13" i="15" s="1"/>
  <c r="Y132" i="4"/>
  <c r="X132" i="4"/>
  <c r="W132" i="4"/>
  <c r="I220" i="11" s="1"/>
  <c r="X13" i="15" s="1"/>
  <c r="V132" i="4"/>
  <c r="U132" i="4"/>
  <c r="T132" i="4"/>
  <c r="I210" i="10" s="1"/>
  <c r="U13" i="15" s="1"/>
  <c r="S132" i="4"/>
  <c r="R132" i="4"/>
  <c r="Q132" i="4"/>
  <c r="I207" i="9" s="1"/>
  <c r="R13" i="15" s="1"/>
  <c r="P132" i="4"/>
  <c r="O132" i="4"/>
  <c r="N132" i="4"/>
  <c r="I176" i="7" s="1"/>
  <c r="M132" i="4"/>
  <c r="L132" i="4"/>
  <c r="K132" i="4"/>
  <c r="I193" i="8" s="1"/>
  <c r="J132" i="4"/>
  <c r="I132" i="4"/>
  <c r="H132" i="4"/>
  <c r="I193" i="6" s="1"/>
  <c r="I13" i="15" s="1"/>
  <c r="G132" i="4"/>
  <c r="F132" i="4"/>
  <c r="E132" i="4"/>
  <c r="D132" i="4"/>
  <c r="C132" i="4"/>
  <c r="B132" i="4"/>
  <c r="A132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AH130" i="4"/>
  <c r="AG130" i="4"/>
  <c r="AF130" i="4"/>
  <c r="AE130" i="4"/>
  <c r="AD130" i="4"/>
  <c r="AC130" i="4"/>
  <c r="AB130" i="4"/>
  <c r="AA130" i="4"/>
  <c r="Z130" i="4"/>
  <c r="H181" i="13" s="1"/>
  <c r="Y130" i="4"/>
  <c r="X130" i="4"/>
  <c r="W130" i="4"/>
  <c r="H214" i="11" s="1"/>
  <c r="V130" i="4"/>
  <c r="U130" i="4"/>
  <c r="T130" i="4"/>
  <c r="H204" i="10" s="1"/>
  <c r="S130" i="4"/>
  <c r="R130" i="4"/>
  <c r="Q130" i="4"/>
  <c r="H201" i="9" s="1"/>
  <c r="P130" i="4"/>
  <c r="O130" i="4"/>
  <c r="N130" i="4"/>
  <c r="H170" i="7" s="1"/>
  <c r="M130" i="4"/>
  <c r="L130" i="4"/>
  <c r="K130" i="4"/>
  <c r="H187" i="8" s="1"/>
  <c r="J130" i="4"/>
  <c r="I130" i="4"/>
  <c r="H130" i="4"/>
  <c r="H187" i="6" s="1"/>
  <c r="G130" i="4"/>
  <c r="F130" i="4"/>
  <c r="E130" i="4"/>
  <c r="D130" i="4"/>
  <c r="C130" i="4"/>
  <c r="B130" i="4"/>
  <c r="A130" i="4"/>
  <c r="AH129" i="4"/>
  <c r="AG129" i="4"/>
  <c r="AF129" i="4"/>
  <c r="AE129" i="4"/>
  <c r="AD129" i="4"/>
  <c r="AC129" i="4"/>
  <c r="AB129" i="4"/>
  <c r="AA129" i="4"/>
  <c r="Z129" i="4"/>
  <c r="H189" i="13" s="1"/>
  <c r="Y129" i="4"/>
  <c r="X129" i="4"/>
  <c r="W129" i="4"/>
  <c r="H222" i="11" s="1"/>
  <c r="V129" i="4"/>
  <c r="U129" i="4"/>
  <c r="T129" i="4"/>
  <c r="H212" i="10" s="1"/>
  <c r="S129" i="4"/>
  <c r="R129" i="4"/>
  <c r="Q129" i="4"/>
  <c r="H209" i="9" s="1"/>
  <c r="P129" i="4"/>
  <c r="O129" i="4"/>
  <c r="N129" i="4"/>
  <c r="H178" i="7" s="1"/>
  <c r="M129" i="4"/>
  <c r="L129" i="4"/>
  <c r="K129" i="4"/>
  <c r="H195" i="8" s="1"/>
  <c r="J129" i="4"/>
  <c r="I129" i="4"/>
  <c r="H129" i="4"/>
  <c r="H195" i="6" s="1"/>
  <c r="G129" i="4"/>
  <c r="F129" i="4"/>
  <c r="E129" i="4"/>
  <c r="D129" i="4"/>
  <c r="C129" i="4"/>
  <c r="B129" i="4"/>
  <c r="A129" i="4"/>
  <c r="AH128" i="4"/>
  <c r="AG128" i="4"/>
  <c r="AF128" i="4"/>
  <c r="AE128" i="4"/>
  <c r="AD128" i="4"/>
  <c r="AC128" i="4"/>
  <c r="AB128" i="4"/>
  <c r="AA128" i="4"/>
  <c r="Z128" i="4"/>
  <c r="H188" i="13" s="1"/>
  <c r="Y128" i="4"/>
  <c r="X128" i="4"/>
  <c r="W128" i="4"/>
  <c r="H221" i="11" s="1"/>
  <c r="V128" i="4"/>
  <c r="U128" i="4"/>
  <c r="T128" i="4"/>
  <c r="H211" i="10" s="1"/>
  <c r="S128" i="4"/>
  <c r="R128" i="4"/>
  <c r="Q128" i="4"/>
  <c r="H208" i="9" s="1"/>
  <c r="P128" i="4"/>
  <c r="O128" i="4"/>
  <c r="N128" i="4"/>
  <c r="H177" i="7" s="1"/>
  <c r="M128" i="4"/>
  <c r="L128" i="4"/>
  <c r="K128" i="4"/>
  <c r="H194" i="8" s="1"/>
  <c r="J128" i="4"/>
  <c r="I128" i="4"/>
  <c r="H128" i="4"/>
  <c r="H194" i="6" s="1"/>
  <c r="G128" i="4"/>
  <c r="F128" i="4"/>
  <c r="E128" i="4"/>
  <c r="D128" i="4"/>
  <c r="C128" i="4"/>
  <c r="B128" i="4"/>
  <c r="A128" i="4"/>
  <c r="AH127" i="4"/>
  <c r="AG127" i="4"/>
  <c r="AF127" i="4"/>
  <c r="AE127" i="4"/>
  <c r="AD127" i="4"/>
  <c r="AC127" i="4"/>
  <c r="AB127" i="4"/>
  <c r="AA127" i="4"/>
  <c r="Z127" i="4"/>
  <c r="H186" i="13" s="1"/>
  <c r="Y127" i="4"/>
  <c r="X127" i="4"/>
  <c r="W127" i="4"/>
  <c r="H219" i="11" s="1"/>
  <c r="V127" i="4"/>
  <c r="U127" i="4"/>
  <c r="T127" i="4"/>
  <c r="H209" i="10" s="1"/>
  <c r="S127" i="4"/>
  <c r="R127" i="4"/>
  <c r="Q127" i="4"/>
  <c r="H206" i="9" s="1"/>
  <c r="P127" i="4"/>
  <c r="O127" i="4"/>
  <c r="N127" i="4"/>
  <c r="H175" i="7" s="1"/>
  <c r="M127" i="4"/>
  <c r="L127" i="4"/>
  <c r="K127" i="4"/>
  <c r="H192" i="8" s="1"/>
  <c r="J127" i="4"/>
  <c r="I127" i="4"/>
  <c r="H127" i="4"/>
  <c r="H192" i="6" s="1"/>
  <c r="G127" i="4"/>
  <c r="F127" i="4"/>
  <c r="E127" i="4"/>
  <c r="D127" i="4"/>
  <c r="C127" i="4"/>
  <c r="B127" i="4"/>
  <c r="A127" i="4"/>
  <c r="AH126" i="4"/>
  <c r="AG126" i="4"/>
  <c r="AF126" i="4"/>
  <c r="AE126" i="4"/>
  <c r="AD126" i="4"/>
  <c r="AC126" i="4"/>
  <c r="AB126" i="4"/>
  <c r="AA126" i="4"/>
  <c r="Z126" i="4"/>
  <c r="H190" i="13" s="1"/>
  <c r="Y126" i="4"/>
  <c r="X126" i="4"/>
  <c r="W126" i="4"/>
  <c r="H223" i="11" s="1"/>
  <c r="V126" i="4"/>
  <c r="U126" i="4"/>
  <c r="T126" i="4"/>
  <c r="H213" i="10" s="1"/>
  <c r="S126" i="4"/>
  <c r="R126" i="4"/>
  <c r="Q126" i="4"/>
  <c r="H210" i="9" s="1"/>
  <c r="P126" i="4"/>
  <c r="O126" i="4"/>
  <c r="N126" i="4"/>
  <c r="H179" i="7" s="1"/>
  <c r="M126" i="4"/>
  <c r="L126" i="4"/>
  <c r="K126" i="4"/>
  <c r="H196" i="8" s="1"/>
  <c r="J126" i="4"/>
  <c r="I126" i="4"/>
  <c r="H126" i="4"/>
  <c r="H196" i="6" s="1"/>
  <c r="G126" i="4"/>
  <c r="F126" i="4"/>
  <c r="E126" i="4"/>
  <c r="D126" i="4"/>
  <c r="C126" i="4"/>
  <c r="B126" i="4"/>
  <c r="A126" i="4"/>
  <c r="AH125" i="4"/>
  <c r="AG125" i="4"/>
  <c r="AF125" i="4"/>
  <c r="AE125" i="4"/>
  <c r="AD125" i="4"/>
  <c r="AC125" i="4"/>
  <c r="AB125" i="4"/>
  <c r="AA125" i="4"/>
  <c r="Z125" i="4"/>
  <c r="H187" i="13" s="1"/>
  <c r="Y125" i="4"/>
  <c r="X125" i="4"/>
  <c r="W125" i="4"/>
  <c r="H220" i="11" s="1"/>
  <c r="V125" i="4"/>
  <c r="U125" i="4"/>
  <c r="T125" i="4"/>
  <c r="H210" i="10" s="1"/>
  <c r="S125" i="4"/>
  <c r="R125" i="4"/>
  <c r="Q125" i="4"/>
  <c r="H207" i="9" s="1"/>
  <c r="P125" i="4"/>
  <c r="O125" i="4"/>
  <c r="N125" i="4"/>
  <c r="H176" i="7" s="1"/>
  <c r="M125" i="4"/>
  <c r="L125" i="4"/>
  <c r="K125" i="4"/>
  <c r="H193" i="8" s="1"/>
  <c r="J125" i="4"/>
  <c r="I125" i="4"/>
  <c r="H125" i="4"/>
  <c r="H193" i="6" s="1"/>
  <c r="G125" i="4"/>
  <c r="F125" i="4"/>
  <c r="E125" i="4"/>
  <c r="D125" i="4"/>
  <c r="C125" i="4"/>
  <c r="B125" i="4"/>
  <c r="A125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AH116" i="4"/>
  <c r="AG116" i="4"/>
  <c r="AF116" i="4"/>
  <c r="AE116" i="4"/>
  <c r="AD116" i="4"/>
  <c r="AC116" i="4"/>
  <c r="AB116" i="4"/>
  <c r="AA116" i="4"/>
  <c r="Z116" i="4"/>
  <c r="M191" i="13" s="1"/>
  <c r="Y116" i="4"/>
  <c r="X116" i="4"/>
  <c r="W116" i="4"/>
  <c r="M224" i="11" s="1"/>
  <c r="V116" i="4"/>
  <c r="U116" i="4"/>
  <c r="T116" i="4"/>
  <c r="M214" i="10" s="1"/>
  <c r="S116" i="4"/>
  <c r="R116" i="4"/>
  <c r="Q116" i="4"/>
  <c r="M211" i="9" s="1"/>
  <c r="P116" i="4"/>
  <c r="O116" i="4"/>
  <c r="N116" i="4"/>
  <c r="M180" i="7" s="1"/>
  <c r="M116" i="4"/>
  <c r="L116" i="4"/>
  <c r="K116" i="4"/>
  <c r="M197" i="8" s="1"/>
  <c r="J116" i="4"/>
  <c r="I116" i="4"/>
  <c r="H116" i="4"/>
  <c r="M197" i="6" s="1"/>
  <c r="G116" i="4"/>
  <c r="F116" i="4"/>
  <c r="E116" i="4"/>
  <c r="D116" i="4"/>
  <c r="C116" i="4"/>
  <c r="B116" i="4"/>
  <c r="A116" i="4"/>
  <c r="AH115" i="4"/>
  <c r="AG115" i="4"/>
  <c r="AF115" i="4"/>
  <c r="AE115" i="4"/>
  <c r="AD115" i="4"/>
  <c r="AC115" i="4"/>
  <c r="AB115" i="4"/>
  <c r="AA115" i="4"/>
  <c r="Z115" i="4"/>
  <c r="M179" i="13" s="1"/>
  <c r="Y115" i="4"/>
  <c r="X115" i="4"/>
  <c r="W115" i="4"/>
  <c r="M212" i="11" s="1"/>
  <c r="V115" i="4"/>
  <c r="U115" i="4"/>
  <c r="T115" i="4"/>
  <c r="M202" i="10" s="1"/>
  <c r="S115" i="4"/>
  <c r="R115" i="4"/>
  <c r="Q115" i="4"/>
  <c r="M199" i="9" s="1"/>
  <c r="P115" i="4"/>
  <c r="O115" i="4"/>
  <c r="N115" i="4"/>
  <c r="M168" i="7" s="1"/>
  <c r="M115" i="4"/>
  <c r="L115" i="4"/>
  <c r="K115" i="4"/>
  <c r="M185" i="8" s="1"/>
  <c r="J115" i="4"/>
  <c r="I115" i="4"/>
  <c r="H115" i="4"/>
  <c r="M185" i="6" s="1"/>
  <c r="G115" i="4"/>
  <c r="F115" i="4"/>
  <c r="E115" i="4"/>
  <c r="D115" i="4"/>
  <c r="C115" i="4"/>
  <c r="B115" i="4"/>
  <c r="A115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AH113" i="4"/>
  <c r="AG113" i="4"/>
  <c r="AF113" i="4"/>
  <c r="AE113" i="4"/>
  <c r="AD113" i="4"/>
  <c r="AC113" i="4"/>
  <c r="AB113" i="4"/>
  <c r="AA113" i="4"/>
  <c r="Z113" i="4"/>
  <c r="L191" i="13" s="1"/>
  <c r="Y113" i="4"/>
  <c r="X113" i="4"/>
  <c r="W113" i="4"/>
  <c r="L224" i="11" s="1"/>
  <c r="V113" i="4"/>
  <c r="U113" i="4"/>
  <c r="T113" i="4"/>
  <c r="L214" i="10" s="1"/>
  <c r="S113" i="4"/>
  <c r="R113" i="4"/>
  <c r="Q113" i="4"/>
  <c r="L211" i="9" s="1"/>
  <c r="P113" i="4"/>
  <c r="O113" i="4"/>
  <c r="N113" i="4"/>
  <c r="L180" i="7" s="1"/>
  <c r="M113" i="4"/>
  <c r="L113" i="4"/>
  <c r="K113" i="4"/>
  <c r="L197" i="8" s="1"/>
  <c r="J113" i="4"/>
  <c r="I113" i="4"/>
  <c r="H113" i="4"/>
  <c r="L197" i="6" s="1"/>
  <c r="G113" i="4"/>
  <c r="F113" i="4"/>
  <c r="E113" i="4"/>
  <c r="D113" i="4"/>
  <c r="C113" i="4"/>
  <c r="B113" i="4"/>
  <c r="A113" i="4"/>
  <c r="AH112" i="4"/>
  <c r="AG112" i="4"/>
  <c r="AF112" i="4"/>
  <c r="AE112" i="4"/>
  <c r="AD112" i="4"/>
  <c r="AC112" i="4"/>
  <c r="AB112" i="4"/>
  <c r="AA112" i="4"/>
  <c r="Z112" i="4"/>
  <c r="L179" i="13" s="1"/>
  <c r="Y112" i="4"/>
  <c r="X112" i="4"/>
  <c r="W112" i="4"/>
  <c r="L212" i="11" s="1"/>
  <c r="V112" i="4"/>
  <c r="U112" i="4"/>
  <c r="T112" i="4"/>
  <c r="L202" i="10" s="1"/>
  <c r="S112" i="4"/>
  <c r="R112" i="4"/>
  <c r="Q112" i="4"/>
  <c r="L199" i="9" s="1"/>
  <c r="P112" i="4"/>
  <c r="O112" i="4"/>
  <c r="N112" i="4"/>
  <c r="L168" i="7" s="1"/>
  <c r="M112" i="4"/>
  <c r="L112" i="4"/>
  <c r="K112" i="4"/>
  <c r="L185" i="8" s="1"/>
  <c r="J112" i="4"/>
  <c r="I112" i="4"/>
  <c r="H112" i="4"/>
  <c r="L185" i="6" s="1"/>
  <c r="G112" i="4"/>
  <c r="F112" i="4"/>
  <c r="E112" i="4"/>
  <c r="D112" i="4"/>
  <c r="C112" i="4"/>
  <c r="B112" i="4"/>
  <c r="A112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AH110" i="4"/>
  <c r="AG110" i="4"/>
  <c r="AF110" i="4"/>
  <c r="AE110" i="4"/>
  <c r="AD110" i="4"/>
  <c r="AC110" i="4"/>
  <c r="AB110" i="4"/>
  <c r="AA110" i="4"/>
  <c r="Z110" i="4"/>
  <c r="K191" i="13" s="1"/>
  <c r="Y110" i="4"/>
  <c r="X110" i="4"/>
  <c r="W110" i="4"/>
  <c r="K224" i="11" s="1"/>
  <c r="V110" i="4"/>
  <c r="U110" i="4"/>
  <c r="T110" i="4"/>
  <c r="K214" i="10" s="1"/>
  <c r="S110" i="4"/>
  <c r="R110" i="4"/>
  <c r="Q110" i="4"/>
  <c r="K211" i="9" s="1"/>
  <c r="P110" i="4"/>
  <c r="O110" i="4"/>
  <c r="N110" i="4"/>
  <c r="K180" i="7" s="1"/>
  <c r="M110" i="4"/>
  <c r="L110" i="4"/>
  <c r="K110" i="4"/>
  <c r="K197" i="8" s="1"/>
  <c r="J110" i="4"/>
  <c r="I110" i="4"/>
  <c r="H110" i="4"/>
  <c r="K197" i="6" s="1"/>
  <c r="G110" i="4"/>
  <c r="F110" i="4"/>
  <c r="E110" i="4"/>
  <c r="D110" i="4"/>
  <c r="C110" i="4"/>
  <c r="B110" i="4"/>
  <c r="A110" i="4"/>
  <c r="AH109" i="4"/>
  <c r="AG109" i="4"/>
  <c r="AF109" i="4"/>
  <c r="AE109" i="4"/>
  <c r="AD109" i="4"/>
  <c r="AC109" i="4"/>
  <c r="AB109" i="4"/>
  <c r="AA109" i="4"/>
  <c r="Z109" i="4"/>
  <c r="K179" i="13" s="1"/>
  <c r="Y109" i="4"/>
  <c r="X109" i="4"/>
  <c r="W109" i="4"/>
  <c r="K212" i="11" s="1"/>
  <c r="V109" i="4"/>
  <c r="U109" i="4"/>
  <c r="T109" i="4"/>
  <c r="K202" i="10" s="1"/>
  <c r="S109" i="4"/>
  <c r="R109" i="4"/>
  <c r="Q109" i="4"/>
  <c r="K199" i="9" s="1"/>
  <c r="P109" i="4"/>
  <c r="O109" i="4"/>
  <c r="N109" i="4"/>
  <c r="K168" i="7" s="1"/>
  <c r="M109" i="4"/>
  <c r="L109" i="4"/>
  <c r="K109" i="4"/>
  <c r="K185" i="8" s="1"/>
  <c r="J109" i="4"/>
  <c r="I109" i="4"/>
  <c r="H109" i="4"/>
  <c r="K185" i="6" s="1"/>
  <c r="G109" i="4"/>
  <c r="F109" i="4"/>
  <c r="E109" i="4"/>
  <c r="D109" i="4"/>
  <c r="C109" i="4"/>
  <c r="B109" i="4"/>
  <c r="A109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AH107" i="4"/>
  <c r="AG107" i="4"/>
  <c r="AF107" i="4"/>
  <c r="AE107" i="4"/>
  <c r="AD107" i="4"/>
  <c r="AC107" i="4"/>
  <c r="AB107" i="4"/>
  <c r="AA107" i="4"/>
  <c r="Z107" i="4"/>
  <c r="I191" i="13" s="1"/>
  <c r="AA17" i="15" s="1"/>
  <c r="Y107" i="4"/>
  <c r="X107" i="4"/>
  <c r="W107" i="4"/>
  <c r="I224" i="11" s="1"/>
  <c r="X17" i="15" s="1"/>
  <c r="V107" i="4"/>
  <c r="U107" i="4"/>
  <c r="T107" i="4"/>
  <c r="I214" i="10" s="1"/>
  <c r="U17" i="15" s="1"/>
  <c r="S107" i="4"/>
  <c r="R107" i="4"/>
  <c r="Q107" i="4"/>
  <c r="I211" i="9" s="1"/>
  <c r="R17" i="15" s="1"/>
  <c r="P107" i="4"/>
  <c r="O107" i="4"/>
  <c r="N107" i="4"/>
  <c r="I180" i="7" s="1"/>
  <c r="O17" i="15" s="1"/>
  <c r="M107" i="4"/>
  <c r="L107" i="4"/>
  <c r="K107" i="4"/>
  <c r="I197" i="8" s="1"/>
  <c r="L17" i="15" s="1"/>
  <c r="J107" i="4"/>
  <c r="I107" i="4"/>
  <c r="H107" i="4"/>
  <c r="I197" i="6" s="1"/>
  <c r="I17" i="15" s="1"/>
  <c r="G107" i="4"/>
  <c r="F107" i="4"/>
  <c r="E107" i="4"/>
  <c r="D107" i="4"/>
  <c r="C107" i="4"/>
  <c r="B107" i="4"/>
  <c r="A107" i="4"/>
  <c r="AH106" i="4"/>
  <c r="AG106" i="4"/>
  <c r="AF106" i="4"/>
  <c r="AE106" i="4"/>
  <c r="AD106" i="4"/>
  <c r="AC106" i="4"/>
  <c r="AB106" i="4"/>
  <c r="AA106" i="4"/>
  <c r="Z106" i="4"/>
  <c r="I179" i="13" s="1"/>
  <c r="AA5" i="15" s="1"/>
  <c r="Y106" i="4"/>
  <c r="X106" i="4"/>
  <c r="W106" i="4"/>
  <c r="I212" i="11" s="1"/>
  <c r="V106" i="4"/>
  <c r="U106" i="4"/>
  <c r="T106" i="4"/>
  <c r="I202" i="10" s="1"/>
  <c r="U5" i="15" s="1"/>
  <c r="S106" i="4"/>
  <c r="R106" i="4"/>
  <c r="Q106" i="4"/>
  <c r="I199" i="9" s="1"/>
  <c r="P106" i="4"/>
  <c r="O106" i="4"/>
  <c r="N106" i="4"/>
  <c r="I168" i="7" s="1"/>
  <c r="M106" i="4"/>
  <c r="L106" i="4"/>
  <c r="K106" i="4"/>
  <c r="I185" i="8" s="1"/>
  <c r="J106" i="4"/>
  <c r="I106" i="4"/>
  <c r="H106" i="4"/>
  <c r="I185" i="6" s="1"/>
  <c r="G106" i="4"/>
  <c r="F106" i="4"/>
  <c r="E106" i="4"/>
  <c r="D106" i="4"/>
  <c r="C106" i="4"/>
  <c r="B106" i="4"/>
  <c r="A106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AH104" i="4"/>
  <c r="AG104" i="4"/>
  <c r="AF104" i="4"/>
  <c r="AE104" i="4"/>
  <c r="AD104" i="4"/>
  <c r="AC104" i="4"/>
  <c r="AB104" i="4"/>
  <c r="AA104" i="4"/>
  <c r="Z104" i="4"/>
  <c r="H191" i="13" s="1"/>
  <c r="Y104" i="4"/>
  <c r="X104" i="4"/>
  <c r="W104" i="4"/>
  <c r="H224" i="11" s="1"/>
  <c r="V104" i="4"/>
  <c r="U104" i="4"/>
  <c r="T104" i="4"/>
  <c r="H214" i="10" s="1"/>
  <c r="S104" i="4"/>
  <c r="R104" i="4"/>
  <c r="Q104" i="4"/>
  <c r="H211" i="9" s="1"/>
  <c r="P104" i="4"/>
  <c r="O104" i="4"/>
  <c r="N104" i="4"/>
  <c r="H180" i="7" s="1"/>
  <c r="M104" i="4"/>
  <c r="L104" i="4"/>
  <c r="K104" i="4"/>
  <c r="H197" i="8" s="1"/>
  <c r="J104" i="4"/>
  <c r="I104" i="4"/>
  <c r="H104" i="4"/>
  <c r="H197" i="6" s="1"/>
  <c r="G104" i="4"/>
  <c r="F104" i="4"/>
  <c r="E104" i="4"/>
  <c r="D104" i="4"/>
  <c r="C104" i="4"/>
  <c r="B104" i="4"/>
  <c r="A104" i="4"/>
  <c r="AH103" i="4"/>
  <c r="AG103" i="4"/>
  <c r="AF103" i="4"/>
  <c r="AE103" i="4"/>
  <c r="AD103" i="4"/>
  <c r="AC103" i="4"/>
  <c r="AB103" i="4"/>
  <c r="AA103" i="4"/>
  <c r="Z103" i="4"/>
  <c r="H179" i="13" s="1"/>
  <c r="Y103" i="4"/>
  <c r="X103" i="4"/>
  <c r="W103" i="4"/>
  <c r="H212" i="11" s="1"/>
  <c r="V103" i="4"/>
  <c r="U103" i="4"/>
  <c r="T103" i="4"/>
  <c r="H202" i="10" s="1"/>
  <c r="S103" i="4"/>
  <c r="R103" i="4"/>
  <c r="Q103" i="4"/>
  <c r="H199" i="9" s="1"/>
  <c r="P103" i="4"/>
  <c r="O103" i="4"/>
  <c r="N103" i="4"/>
  <c r="H168" i="7" s="1"/>
  <c r="M103" i="4"/>
  <c r="L103" i="4"/>
  <c r="K103" i="4"/>
  <c r="H185" i="8" s="1"/>
  <c r="J103" i="4"/>
  <c r="I103" i="4"/>
  <c r="H103" i="4"/>
  <c r="H185" i="6" s="1"/>
  <c r="G103" i="4"/>
  <c r="F103" i="4"/>
  <c r="E103" i="4"/>
  <c r="D103" i="4"/>
  <c r="C103" i="4"/>
  <c r="B103" i="4"/>
  <c r="A103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D100" i="4"/>
  <c r="C100" i="4"/>
  <c r="B100" i="4"/>
  <c r="A100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A97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A96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95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A94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A93" i="4"/>
  <c r="AH92" i="4"/>
  <c r="AG92" i="4"/>
  <c r="AE92" i="4"/>
  <c r="AD92" i="4"/>
  <c r="AB92" i="4"/>
  <c r="AA92" i="4"/>
  <c r="Y92" i="4"/>
  <c r="X92" i="4"/>
  <c r="V92" i="4"/>
  <c r="U92" i="4"/>
  <c r="S92" i="4"/>
  <c r="R92" i="4"/>
  <c r="P92" i="4"/>
  <c r="O92" i="4"/>
  <c r="M92" i="4"/>
  <c r="L92" i="4"/>
  <c r="J92" i="4"/>
  <c r="I92" i="4"/>
  <c r="G92" i="4"/>
  <c r="F92" i="4"/>
  <c r="D92" i="4"/>
  <c r="C92" i="4"/>
  <c r="A92" i="4"/>
  <c r="B90" i="4" s="1"/>
  <c r="AF91" i="4"/>
  <c r="AC91" i="4"/>
  <c r="Z91" i="4"/>
  <c r="W91" i="4"/>
  <c r="X91" i="4" s="1"/>
  <c r="T91" i="4"/>
  <c r="Q91" i="4"/>
  <c r="N91" i="4"/>
  <c r="K91" i="4"/>
  <c r="L91" i="4" s="1"/>
  <c r="J91" i="4"/>
  <c r="I91" i="4"/>
  <c r="H91" i="4"/>
  <c r="E91" i="4"/>
  <c r="B91" i="4"/>
  <c r="A91" i="4"/>
  <c r="D90" i="4"/>
  <c r="C90" i="4"/>
  <c r="F90" i="4" s="1"/>
  <c r="G33" i="4"/>
  <c r="B29" i="4"/>
  <c r="V28" i="4"/>
  <c r="U28" i="4"/>
  <c r="T28" i="4"/>
  <c r="S28" i="4"/>
  <c r="R28" i="4"/>
  <c r="AW42" i="4" s="1"/>
  <c r="Q28" i="4"/>
  <c r="P28" i="4"/>
  <c r="AP42" i="4" s="1"/>
  <c r="O28" i="4"/>
  <c r="N28" i="4"/>
  <c r="AK42" i="4" s="1"/>
  <c r="M28" i="4"/>
  <c r="L28" i="4"/>
  <c r="AC42" i="4" s="1"/>
  <c r="K28" i="4"/>
  <c r="J28" i="4"/>
  <c r="V42" i="4" s="1"/>
  <c r="I28" i="4"/>
  <c r="H28" i="4"/>
  <c r="P42" i="4" s="1"/>
  <c r="G28" i="4"/>
  <c r="F28" i="4"/>
  <c r="J42" i="4" s="1"/>
  <c r="E28" i="4"/>
  <c r="D28" i="4"/>
  <c r="D42" i="4" s="1"/>
  <c r="C28" i="4"/>
  <c r="B28" i="4"/>
  <c r="A28" i="4"/>
  <c r="V27" i="4"/>
  <c r="U27" i="4"/>
  <c r="T27" i="4"/>
  <c r="S27" i="4"/>
  <c r="R27" i="4"/>
  <c r="AW41" i="4" s="1"/>
  <c r="Q27" i="4"/>
  <c r="P27" i="4"/>
  <c r="AP41" i="4" s="1"/>
  <c r="O27" i="4"/>
  <c r="N27" i="4"/>
  <c r="AK41" i="4" s="1"/>
  <c r="M27" i="4"/>
  <c r="L27" i="4"/>
  <c r="AC41" i="4" s="1"/>
  <c r="K27" i="4"/>
  <c r="J27" i="4"/>
  <c r="V41" i="4" s="1"/>
  <c r="I27" i="4"/>
  <c r="H27" i="4"/>
  <c r="P41" i="4" s="1"/>
  <c r="G27" i="4"/>
  <c r="F27" i="4"/>
  <c r="J41" i="4" s="1"/>
  <c r="E27" i="4"/>
  <c r="D27" i="4"/>
  <c r="D41" i="4" s="1"/>
  <c r="C27" i="4"/>
  <c r="B27" i="4"/>
  <c r="A27" i="4"/>
  <c r="V26" i="4"/>
  <c r="U26" i="4"/>
  <c r="T26" i="4"/>
  <c r="S26" i="4"/>
  <c r="R26" i="4"/>
  <c r="AW40" i="4" s="1"/>
  <c r="Q26" i="4"/>
  <c r="P26" i="4"/>
  <c r="AP40" i="4" s="1"/>
  <c r="O26" i="4"/>
  <c r="N26" i="4"/>
  <c r="AK40" i="4" s="1"/>
  <c r="M26" i="4"/>
  <c r="L26" i="4"/>
  <c r="AC40" i="4" s="1"/>
  <c r="K26" i="4"/>
  <c r="J26" i="4"/>
  <c r="V40" i="4" s="1"/>
  <c r="I26" i="4"/>
  <c r="H26" i="4"/>
  <c r="P40" i="4" s="1"/>
  <c r="G26" i="4"/>
  <c r="F26" i="4"/>
  <c r="J40" i="4" s="1"/>
  <c r="E26" i="4"/>
  <c r="D26" i="4"/>
  <c r="D40" i="4" s="1"/>
  <c r="C26" i="4"/>
  <c r="B26" i="4"/>
  <c r="A26" i="4"/>
  <c r="V24" i="4"/>
  <c r="U24" i="4"/>
  <c r="T24" i="4"/>
  <c r="S24" i="4"/>
  <c r="R24" i="4"/>
  <c r="AW38" i="4" s="1"/>
  <c r="Q24" i="4"/>
  <c r="P24" i="4"/>
  <c r="AP38" i="4" s="1"/>
  <c r="O24" i="4"/>
  <c r="N24" i="4"/>
  <c r="AK38" i="4" s="1"/>
  <c r="M24" i="4"/>
  <c r="L24" i="4"/>
  <c r="AC38" i="4" s="1"/>
  <c r="K24" i="4"/>
  <c r="J24" i="4"/>
  <c r="V38" i="4" s="1"/>
  <c r="I24" i="4"/>
  <c r="H24" i="4"/>
  <c r="P38" i="4" s="1"/>
  <c r="G24" i="4"/>
  <c r="F24" i="4"/>
  <c r="J38" i="4" s="1"/>
  <c r="E24" i="4"/>
  <c r="D24" i="4"/>
  <c r="D38" i="4" s="1"/>
  <c r="C24" i="4"/>
  <c r="B24" i="4"/>
  <c r="A24" i="4"/>
  <c r="V23" i="4"/>
  <c r="U23" i="4"/>
  <c r="T23" i="4"/>
  <c r="S23" i="4"/>
  <c r="R23" i="4"/>
  <c r="AW37" i="4" s="1"/>
  <c r="Q23" i="4"/>
  <c r="P23" i="4"/>
  <c r="AP37" i="4" s="1"/>
  <c r="O23" i="4"/>
  <c r="N23" i="4"/>
  <c r="AK37" i="4" s="1"/>
  <c r="M23" i="4"/>
  <c r="L23" i="4"/>
  <c r="AC37" i="4" s="1"/>
  <c r="K23" i="4"/>
  <c r="J23" i="4"/>
  <c r="V37" i="4" s="1"/>
  <c r="I23" i="4"/>
  <c r="H23" i="4"/>
  <c r="P37" i="4" s="1"/>
  <c r="G23" i="4"/>
  <c r="F23" i="4"/>
  <c r="J37" i="4" s="1"/>
  <c r="E23" i="4"/>
  <c r="D23" i="4"/>
  <c r="D37" i="4" s="1"/>
  <c r="C23" i="4"/>
  <c r="B23" i="4"/>
  <c r="A23" i="4"/>
  <c r="V22" i="4"/>
  <c r="U22" i="4"/>
  <c r="T22" i="4"/>
  <c r="S22" i="4"/>
  <c r="R22" i="4"/>
  <c r="AW43" i="4" s="1"/>
  <c r="Q22" i="4"/>
  <c r="P22" i="4"/>
  <c r="AP43" i="4" s="1"/>
  <c r="O22" i="4"/>
  <c r="N22" i="4"/>
  <c r="AK43" i="4" s="1"/>
  <c r="M22" i="4"/>
  <c r="L22" i="4"/>
  <c r="AC43" i="4" s="1"/>
  <c r="K22" i="4"/>
  <c r="J22" i="4"/>
  <c r="V43" i="4" s="1"/>
  <c r="I22" i="4"/>
  <c r="H22" i="4"/>
  <c r="P43" i="4" s="1"/>
  <c r="G22" i="4"/>
  <c r="F22" i="4"/>
  <c r="J43" i="4" s="1"/>
  <c r="E22" i="4"/>
  <c r="D22" i="4"/>
  <c r="D43" i="4" s="1"/>
  <c r="C22" i="4"/>
  <c r="B22" i="4"/>
  <c r="B20" i="4"/>
  <c r="B19" i="4"/>
  <c r="V18" i="4"/>
  <c r="U18" i="4"/>
  <c r="T18" i="4"/>
  <c r="S18" i="4"/>
  <c r="R18" i="4"/>
  <c r="AV42" i="4" s="1"/>
  <c r="Q18" i="4"/>
  <c r="P18" i="4"/>
  <c r="AO42" i="4" s="1"/>
  <c r="O18" i="4"/>
  <c r="N18" i="4"/>
  <c r="AJ42" i="4" s="1"/>
  <c r="M18" i="4"/>
  <c r="L18" i="4"/>
  <c r="AB42" i="4" s="1"/>
  <c r="K18" i="4"/>
  <c r="J18" i="4"/>
  <c r="U42" i="4" s="1"/>
  <c r="I18" i="4"/>
  <c r="H18" i="4"/>
  <c r="O42" i="4" s="1"/>
  <c r="G18" i="4"/>
  <c r="F18" i="4"/>
  <c r="I42" i="4" s="1"/>
  <c r="E18" i="4"/>
  <c r="D18" i="4"/>
  <c r="C42" i="4" s="1"/>
  <c r="C18" i="4"/>
  <c r="B18" i="4"/>
  <c r="A18" i="4"/>
  <c r="V17" i="4"/>
  <c r="U17" i="4"/>
  <c r="T17" i="4"/>
  <c r="S17" i="4"/>
  <c r="R17" i="4"/>
  <c r="AV41" i="4" s="1"/>
  <c r="Q17" i="4"/>
  <c r="P17" i="4"/>
  <c r="AO41" i="4" s="1"/>
  <c r="O17" i="4"/>
  <c r="N17" i="4"/>
  <c r="AJ41" i="4" s="1"/>
  <c r="M17" i="4"/>
  <c r="L17" i="4"/>
  <c r="AB41" i="4" s="1"/>
  <c r="K17" i="4"/>
  <c r="J17" i="4"/>
  <c r="U41" i="4" s="1"/>
  <c r="I17" i="4"/>
  <c r="H17" i="4"/>
  <c r="O41" i="4" s="1"/>
  <c r="G17" i="4"/>
  <c r="F17" i="4"/>
  <c r="I41" i="4" s="1"/>
  <c r="E17" i="4"/>
  <c r="D17" i="4"/>
  <c r="C41" i="4" s="1"/>
  <c r="C17" i="4"/>
  <c r="B17" i="4"/>
  <c r="A17" i="4"/>
  <c r="V16" i="4"/>
  <c r="U16" i="4"/>
  <c r="T16" i="4"/>
  <c r="S16" i="4"/>
  <c r="R16" i="4"/>
  <c r="AV40" i="4" s="1"/>
  <c r="Q16" i="4"/>
  <c r="P16" i="4"/>
  <c r="AO40" i="4" s="1"/>
  <c r="O16" i="4"/>
  <c r="N16" i="4"/>
  <c r="AJ40" i="4" s="1"/>
  <c r="M16" i="4"/>
  <c r="L16" i="4"/>
  <c r="AB40" i="4" s="1"/>
  <c r="K16" i="4"/>
  <c r="J16" i="4"/>
  <c r="U40" i="4" s="1"/>
  <c r="I16" i="4"/>
  <c r="H16" i="4"/>
  <c r="O40" i="4" s="1"/>
  <c r="G16" i="4"/>
  <c r="F16" i="4"/>
  <c r="I40" i="4" s="1"/>
  <c r="E16" i="4"/>
  <c r="D16" i="4"/>
  <c r="C40" i="4" s="1"/>
  <c r="C16" i="4"/>
  <c r="B16" i="4"/>
  <c r="A16" i="4"/>
  <c r="V14" i="4"/>
  <c r="U14" i="4"/>
  <c r="T14" i="4"/>
  <c r="S14" i="4"/>
  <c r="R14" i="4"/>
  <c r="AV38" i="4" s="1"/>
  <c r="Q14" i="4"/>
  <c r="P14" i="4"/>
  <c r="AO38" i="4" s="1"/>
  <c r="O14" i="4"/>
  <c r="N14" i="4"/>
  <c r="AJ38" i="4" s="1"/>
  <c r="M14" i="4"/>
  <c r="L14" i="4"/>
  <c r="AB38" i="4" s="1"/>
  <c r="K14" i="4"/>
  <c r="J14" i="4"/>
  <c r="U38" i="4" s="1"/>
  <c r="I14" i="4"/>
  <c r="H14" i="4"/>
  <c r="O38" i="4" s="1"/>
  <c r="G14" i="4"/>
  <c r="F14" i="4"/>
  <c r="I38" i="4" s="1"/>
  <c r="E14" i="4"/>
  <c r="D14" i="4"/>
  <c r="C38" i="4" s="1"/>
  <c r="C14" i="4"/>
  <c r="B14" i="4"/>
  <c r="A14" i="4"/>
  <c r="V13" i="4"/>
  <c r="U13" i="4"/>
  <c r="T13" i="4"/>
  <c r="S13" i="4"/>
  <c r="R13" i="4"/>
  <c r="AV37" i="4" s="1"/>
  <c r="Q13" i="4"/>
  <c r="P13" i="4"/>
  <c r="AO37" i="4" s="1"/>
  <c r="O13" i="4"/>
  <c r="N13" i="4"/>
  <c r="AJ37" i="4" s="1"/>
  <c r="M13" i="4"/>
  <c r="L13" i="4"/>
  <c r="AB37" i="4" s="1"/>
  <c r="K13" i="4"/>
  <c r="J13" i="4"/>
  <c r="U37" i="4" s="1"/>
  <c r="I13" i="4"/>
  <c r="H13" i="4"/>
  <c r="O37" i="4" s="1"/>
  <c r="G13" i="4"/>
  <c r="F13" i="4"/>
  <c r="I37" i="4" s="1"/>
  <c r="E13" i="4"/>
  <c r="C37" i="4"/>
  <c r="C13" i="4"/>
  <c r="B13" i="4"/>
  <c r="A13" i="4"/>
  <c r="V12" i="4"/>
  <c r="U12" i="4"/>
  <c r="T12" i="4"/>
  <c r="S12" i="4"/>
  <c r="R12" i="4"/>
  <c r="AV43" i="4" s="1"/>
  <c r="Q12" i="4"/>
  <c r="P12" i="4"/>
  <c r="AO43" i="4" s="1"/>
  <c r="O12" i="4"/>
  <c r="N12" i="4"/>
  <c r="AJ43" i="4" s="1"/>
  <c r="M12" i="4"/>
  <c r="L12" i="4"/>
  <c r="AB43" i="4" s="1"/>
  <c r="K12" i="4"/>
  <c r="J12" i="4"/>
  <c r="U43" i="4" s="1"/>
  <c r="I12" i="4"/>
  <c r="H12" i="4"/>
  <c r="O43" i="4" s="1"/>
  <c r="G12" i="4"/>
  <c r="F12" i="4"/>
  <c r="I43" i="4" s="1"/>
  <c r="E12" i="4"/>
  <c r="C43" i="4"/>
  <c r="C12" i="4"/>
  <c r="B12" i="4"/>
  <c r="B10" i="4"/>
  <c r="T10" i="4" s="1"/>
  <c r="B9" i="4"/>
  <c r="U8" i="4"/>
  <c r="S8" i="4"/>
  <c r="Q8" i="4"/>
  <c r="O8" i="4"/>
  <c r="M8" i="4"/>
  <c r="K8" i="4"/>
  <c r="I8" i="4"/>
  <c r="G8" i="4"/>
  <c r="E8" i="4"/>
  <c r="C8" i="4"/>
  <c r="A8" i="4"/>
  <c r="AT42" i="4" s="1"/>
  <c r="U7" i="4"/>
  <c r="S7" i="4"/>
  <c r="Q7" i="4"/>
  <c r="O7" i="4"/>
  <c r="M7" i="4"/>
  <c r="K7" i="4"/>
  <c r="I7" i="4"/>
  <c r="G7" i="4"/>
  <c r="E7" i="4"/>
  <c r="C7" i="4"/>
  <c r="A7" i="4"/>
  <c r="AT41" i="4" s="1"/>
  <c r="U6" i="4"/>
  <c r="S6" i="4"/>
  <c r="Q6" i="4"/>
  <c r="O6" i="4"/>
  <c r="M6" i="4"/>
  <c r="K6" i="4"/>
  <c r="I6" i="4"/>
  <c r="G6" i="4"/>
  <c r="E6" i="4"/>
  <c r="C6" i="4"/>
  <c r="A6" i="4"/>
  <c r="AT40" i="4" s="1"/>
  <c r="U4" i="4"/>
  <c r="S4" i="4"/>
  <c r="Q4" i="4"/>
  <c r="O4" i="4"/>
  <c r="M4" i="4"/>
  <c r="K4" i="4"/>
  <c r="I4" i="4"/>
  <c r="G4" i="4"/>
  <c r="E4" i="4"/>
  <c r="C4" i="4"/>
  <c r="A4" i="4"/>
  <c r="AT38" i="4" s="1"/>
  <c r="U3" i="4"/>
  <c r="S3" i="4"/>
  <c r="Q3" i="4"/>
  <c r="O3" i="4"/>
  <c r="M3" i="4"/>
  <c r="K3" i="4"/>
  <c r="I3" i="4"/>
  <c r="G3" i="4"/>
  <c r="E3" i="4"/>
  <c r="C3" i="4"/>
  <c r="A3" i="4"/>
  <c r="AT37" i="4" s="1"/>
  <c r="V1" i="4"/>
  <c r="U1" i="4"/>
  <c r="T1" i="4"/>
  <c r="S1" i="4"/>
  <c r="R1" i="4"/>
  <c r="Q1" i="4"/>
  <c r="AT34" i="4" s="1"/>
  <c r="P1" i="4"/>
  <c r="O1" i="4"/>
  <c r="AM33" i="4" s="1"/>
  <c r="N1" i="4"/>
  <c r="M1" i="4"/>
  <c r="AH33" i="4" s="1"/>
  <c r="L1" i="4"/>
  <c r="K1" i="4"/>
  <c r="Z34" i="4" s="1"/>
  <c r="J1" i="4"/>
  <c r="I1" i="4"/>
  <c r="S33" i="4" s="1"/>
  <c r="H1" i="4"/>
  <c r="G1" i="4"/>
  <c r="M33" i="4" s="1"/>
  <c r="F1" i="4"/>
  <c r="D1" i="4"/>
  <c r="C1" i="4"/>
  <c r="A33" i="4" s="1"/>
  <c r="B1" i="4"/>
  <c r="J204" i="9" l="1"/>
  <c r="J202" i="9"/>
  <c r="E25" i="4"/>
  <c r="M25" i="4"/>
  <c r="U25" i="4"/>
  <c r="I25" i="4"/>
  <c r="Q25" i="4"/>
  <c r="O155" i="13"/>
  <c r="P154" i="13"/>
  <c r="O145" i="11"/>
  <c r="P144" i="11"/>
  <c r="O144" i="10"/>
  <c r="P143" i="10"/>
  <c r="O155" i="9"/>
  <c r="P154" i="9"/>
  <c r="O144" i="7"/>
  <c r="P143" i="7"/>
  <c r="J185" i="6"/>
  <c r="O155" i="6"/>
  <c r="P154" i="6"/>
  <c r="O157" i="5"/>
  <c r="P156" i="5"/>
  <c r="J189" i="8"/>
  <c r="B25" i="4"/>
  <c r="F25" i="4" s="1"/>
  <c r="J39" i="4" s="1"/>
  <c r="J185" i="8"/>
  <c r="J210" i="9"/>
  <c r="J201" i="9"/>
  <c r="G25" i="4"/>
  <c r="J197" i="8"/>
  <c r="J194" i="8"/>
  <c r="O25" i="4"/>
  <c r="E15" i="4"/>
  <c r="M15" i="4"/>
  <c r="U15" i="4"/>
  <c r="V29" i="4"/>
  <c r="B31" i="4"/>
  <c r="C25" i="4"/>
  <c r="K25" i="4"/>
  <c r="S25" i="4"/>
  <c r="C5" i="4"/>
  <c r="S5" i="4"/>
  <c r="G5" i="4"/>
  <c r="P19" i="4"/>
  <c r="B21" i="4"/>
  <c r="B15" i="4"/>
  <c r="C15" i="4"/>
  <c r="K15" i="4"/>
  <c r="S15" i="4"/>
  <c r="J174" i="7"/>
  <c r="J205" i="10"/>
  <c r="I5" i="4"/>
  <c r="G15" i="4"/>
  <c r="O15" i="4"/>
  <c r="K5" i="4"/>
  <c r="I15" i="4"/>
  <c r="Q15" i="4"/>
  <c r="J186" i="6"/>
  <c r="J172" i="7"/>
  <c r="E5" i="4"/>
  <c r="U5" i="4"/>
  <c r="J199" i="9"/>
  <c r="J206" i="9"/>
  <c r="J186" i="8"/>
  <c r="R9" i="4"/>
  <c r="B11" i="4"/>
  <c r="H11" i="4" s="1"/>
  <c r="J168" i="7"/>
  <c r="M5" i="4"/>
  <c r="O5" i="4"/>
  <c r="Q5" i="4"/>
  <c r="M192" i="5"/>
  <c r="K186" i="5"/>
  <c r="L198" i="5"/>
  <c r="H194" i="5"/>
  <c r="E13" i="15" s="1"/>
  <c r="H196" i="5"/>
  <c r="E15" i="15" s="1"/>
  <c r="I197" i="5"/>
  <c r="F16" i="15" s="1"/>
  <c r="I188" i="5"/>
  <c r="F7" i="15" s="1"/>
  <c r="K193" i="5"/>
  <c r="L195" i="5"/>
  <c r="M194" i="5"/>
  <c r="M196" i="5"/>
  <c r="H192" i="5"/>
  <c r="E11" i="15" s="1"/>
  <c r="I187" i="5"/>
  <c r="F6" i="15" s="1"/>
  <c r="K192" i="5"/>
  <c r="L187" i="5"/>
  <c r="B186" i="5"/>
  <c r="M189" i="5"/>
  <c r="I186" i="5"/>
  <c r="K198" i="5"/>
  <c r="H197" i="5"/>
  <c r="E16" i="15" s="1"/>
  <c r="H188" i="5"/>
  <c r="E7" i="15" s="1"/>
  <c r="I193" i="5"/>
  <c r="K195" i="5"/>
  <c r="L194" i="5"/>
  <c r="L196" i="5"/>
  <c r="M197" i="5"/>
  <c r="M188" i="5"/>
  <c r="H191" i="5"/>
  <c r="E10" i="15" s="1"/>
  <c r="H189" i="5"/>
  <c r="E8" i="15" s="1"/>
  <c r="I190" i="5"/>
  <c r="F9" i="15" s="1"/>
  <c r="K191" i="5"/>
  <c r="K189" i="5"/>
  <c r="L190" i="5"/>
  <c r="M191" i="5"/>
  <c r="B198" i="5"/>
  <c r="H186" i="5"/>
  <c r="I198" i="5"/>
  <c r="F17" i="15" s="1"/>
  <c r="M186" i="5"/>
  <c r="H193" i="5"/>
  <c r="E12" i="15" s="1"/>
  <c r="I195" i="5"/>
  <c r="F14" i="15" s="1"/>
  <c r="K194" i="5"/>
  <c r="K196" i="5"/>
  <c r="L197" i="5"/>
  <c r="L188" i="5"/>
  <c r="M193" i="5"/>
  <c r="H187" i="5"/>
  <c r="I192" i="5"/>
  <c r="F11" i="15" s="1"/>
  <c r="K187" i="5"/>
  <c r="L192" i="5"/>
  <c r="M187" i="5"/>
  <c r="M190" i="5"/>
  <c r="H198" i="5"/>
  <c r="E17" i="15" s="1"/>
  <c r="L186" i="5"/>
  <c r="M198" i="5"/>
  <c r="H195" i="5"/>
  <c r="E14" i="15" s="1"/>
  <c r="I194" i="5"/>
  <c r="F13" i="15" s="1"/>
  <c r="I196" i="5"/>
  <c r="F15" i="15" s="1"/>
  <c r="K197" i="5"/>
  <c r="K188" i="5"/>
  <c r="L193" i="5"/>
  <c r="M195" i="5"/>
  <c r="H190" i="5"/>
  <c r="E9" i="15" s="1"/>
  <c r="I191" i="5"/>
  <c r="F10" i="15" s="1"/>
  <c r="I189" i="5"/>
  <c r="K190" i="5"/>
  <c r="L191" i="5"/>
  <c r="L189" i="5"/>
  <c r="Z10" i="15"/>
  <c r="J184" i="13"/>
  <c r="Z8" i="15"/>
  <c r="J182" i="13"/>
  <c r="Z5" i="15"/>
  <c r="J179" i="13"/>
  <c r="Z12" i="15"/>
  <c r="AB12" i="15" s="1"/>
  <c r="J186" i="13"/>
  <c r="Z6" i="15"/>
  <c r="J180" i="13"/>
  <c r="Z17" i="15"/>
  <c r="J191" i="13"/>
  <c r="Z14" i="15"/>
  <c r="J188" i="13"/>
  <c r="Z9" i="15"/>
  <c r="AB9" i="15" s="1"/>
  <c r="J183" i="13"/>
  <c r="Z13" i="15"/>
  <c r="J187" i="13"/>
  <c r="Z15" i="15"/>
  <c r="J189" i="13"/>
  <c r="Z11" i="15"/>
  <c r="J185" i="13"/>
  <c r="Z16" i="15"/>
  <c r="AB16" i="15" s="1"/>
  <c r="J190" i="13"/>
  <c r="Z7" i="15"/>
  <c r="J181" i="13"/>
  <c r="W17" i="15"/>
  <c r="J224" i="11"/>
  <c r="W14" i="15"/>
  <c r="J221" i="11"/>
  <c r="W9" i="15"/>
  <c r="Y9" i="15" s="1"/>
  <c r="J216" i="11"/>
  <c r="W13" i="15"/>
  <c r="J220" i="11"/>
  <c r="W15" i="15"/>
  <c r="J222" i="11"/>
  <c r="W11" i="15"/>
  <c r="J218" i="11"/>
  <c r="X6" i="15"/>
  <c r="W16" i="15"/>
  <c r="J223" i="11"/>
  <c r="W7" i="15"/>
  <c r="J214" i="11"/>
  <c r="W10" i="15"/>
  <c r="J217" i="11"/>
  <c r="W8" i="15"/>
  <c r="J215" i="11"/>
  <c r="W5" i="15"/>
  <c r="J212" i="11"/>
  <c r="W12" i="15"/>
  <c r="J219" i="11"/>
  <c r="W6" i="15"/>
  <c r="J213" i="11"/>
  <c r="T13" i="15"/>
  <c r="J210" i="10"/>
  <c r="T15" i="15"/>
  <c r="V15" i="15" s="1"/>
  <c r="J212" i="10"/>
  <c r="T11" i="15"/>
  <c r="J208" i="10"/>
  <c r="T16" i="15"/>
  <c r="J213" i="10"/>
  <c r="T7" i="15"/>
  <c r="J204" i="10"/>
  <c r="T10" i="15"/>
  <c r="J207" i="10"/>
  <c r="T5" i="15"/>
  <c r="J202" i="10"/>
  <c r="T12" i="15"/>
  <c r="J209" i="10"/>
  <c r="T6" i="15"/>
  <c r="J203" i="10"/>
  <c r="T17" i="15"/>
  <c r="J214" i="10"/>
  <c r="T14" i="15"/>
  <c r="J211" i="10"/>
  <c r="T9" i="15"/>
  <c r="J206" i="10"/>
  <c r="Q6" i="15"/>
  <c r="J200" i="9"/>
  <c r="Q17" i="15"/>
  <c r="J211" i="9"/>
  <c r="Q14" i="15"/>
  <c r="J208" i="9"/>
  <c r="Q9" i="15"/>
  <c r="J203" i="9"/>
  <c r="Q13" i="15"/>
  <c r="J207" i="9"/>
  <c r="Q15" i="15"/>
  <c r="J209" i="9"/>
  <c r="Q11" i="15"/>
  <c r="J205" i="9"/>
  <c r="K16" i="15"/>
  <c r="J196" i="8"/>
  <c r="K7" i="15"/>
  <c r="J187" i="8"/>
  <c r="K8" i="15"/>
  <c r="J188" i="8"/>
  <c r="K12" i="15"/>
  <c r="J192" i="8"/>
  <c r="K13" i="15"/>
  <c r="J193" i="8"/>
  <c r="J195" i="8"/>
  <c r="K11" i="15"/>
  <c r="M11" i="15" s="1"/>
  <c r="J191" i="8"/>
  <c r="N17" i="15"/>
  <c r="J180" i="7"/>
  <c r="N14" i="15"/>
  <c r="J177" i="7"/>
  <c r="J179" i="7"/>
  <c r="N7" i="15"/>
  <c r="J170" i="7"/>
  <c r="J173" i="7"/>
  <c r="N8" i="15"/>
  <c r="J171" i="7"/>
  <c r="N12" i="15"/>
  <c r="J175" i="7"/>
  <c r="J169" i="7"/>
  <c r="N13" i="15"/>
  <c r="J176" i="7"/>
  <c r="N15" i="15"/>
  <c r="J178" i="7"/>
  <c r="J196" i="6"/>
  <c r="J190" i="6"/>
  <c r="J188" i="6"/>
  <c r="H17" i="15"/>
  <c r="J197" i="6"/>
  <c r="H14" i="15"/>
  <c r="J194" i="6"/>
  <c r="H9" i="15"/>
  <c r="J189" i="6"/>
  <c r="H12" i="15"/>
  <c r="J192" i="6"/>
  <c r="H13" i="15"/>
  <c r="J193" i="6"/>
  <c r="H15" i="15"/>
  <c r="J15" i="15" s="1"/>
  <c r="J195" i="6"/>
  <c r="J191" i="6"/>
  <c r="H7" i="15"/>
  <c r="J187" i="6"/>
  <c r="K192" i="13"/>
  <c r="L215" i="10"/>
  <c r="L198" i="8"/>
  <c r="T8" i="15"/>
  <c r="AA11" i="15"/>
  <c r="AA8" i="15"/>
  <c r="O13" i="15"/>
  <c r="K212" i="9"/>
  <c r="Q12" i="15"/>
  <c r="R11" i="15"/>
  <c r="R8" i="15"/>
  <c r="R7" i="15"/>
  <c r="Q16" i="15"/>
  <c r="Q7" i="15"/>
  <c r="R12" i="15"/>
  <c r="Q10" i="15"/>
  <c r="Q8" i="15"/>
  <c r="R9" i="15"/>
  <c r="M181" i="7"/>
  <c r="O7" i="15"/>
  <c r="N11" i="15"/>
  <c r="O6" i="15"/>
  <c r="N16" i="15"/>
  <c r="N10" i="15"/>
  <c r="O9" i="15"/>
  <c r="N6" i="15"/>
  <c r="O11" i="15"/>
  <c r="N9" i="15"/>
  <c r="O10" i="15"/>
  <c r="L14" i="15"/>
  <c r="K6" i="15"/>
  <c r="K17" i="15"/>
  <c r="K14" i="15"/>
  <c r="L13" i="15"/>
  <c r="L15" i="15"/>
  <c r="K9" i="15"/>
  <c r="L10" i="15"/>
  <c r="K10" i="15"/>
  <c r="K15" i="15"/>
  <c r="L6" i="15"/>
  <c r="I8" i="15"/>
  <c r="H11" i="15"/>
  <c r="I6" i="15"/>
  <c r="H16" i="15"/>
  <c r="I12" i="15"/>
  <c r="H10" i="15"/>
  <c r="H8" i="15"/>
  <c r="I9" i="15"/>
  <c r="I14" i="15"/>
  <c r="H6" i="15"/>
  <c r="I11" i="15"/>
  <c r="F8" i="15"/>
  <c r="I198" i="6"/>
  <c r="I5" i="15"/>
  <c r="U18" i="15"/>
  <c r="I225" i="11"/>
  <c r="X5" i="15"/>
  <c r="H181" i="7"/>
  <c r="N5" i="15"/>
  <c r="H225" i="11"/>
  <c r="I212" i="9"/>
  <c r="R5" i="15" s="1"/>
  <c r="K198" i="8"/>
  <c r="M225" i="11"/>
  <c r="H198" i="6"/>
  <c r="I192" i="13"/>
  <c r="K215" i="10"/>
  <c r="L181" i="7"/>
  <c r="M198" i="6"/>
  <c r="H212" i="9"/>
  <c r="Q5" i="15" s="1"/>
  <c r="I198" i="8"/>
  <c r="L5" i="15" s="1"/>
  <c r="L225" i="11"/>
  <c r="M212" i="9"/>
  <c r="H192" i="13"/>
  <c r="I215" i="10"/>
  <c r="K181" i="7"/>
  <c r="L198" i="6"/>
  <c r="M192" i="13"/>
  <c r="H198" i="8"/>
  <c r="K225" i="11"/>
  <c r="L212" i="9"/>
  <c r="M198" i="8"/>
  <c r="H215" i="10"/>
  <c r="I181" i="7"/>
  <c r="O5" i="15" s="1"/>
  <c r="K198" i="6"/>
  <c r="L192" i="13"/>
  <c r="M215" i="10"/>
  <c r="H204" i="4"/>
  <c r="L29" i="4"/>
  <c r="P29" i="4"/>
  <c r="T29" i="4"/>
  <c r="H208" i="4"/>
  <c r="D29" i="4"/>
  <c r="H29" i="4"/>
  <c r="N10" i="4"/>
  <c r="R20" i="4"/>
  <c r="F20" i="4"/>
  <c r="C229" i="4"/>
  <c r="C231" i="4"/>
  <c r="C227" i="4"/>
  <c r="C228" i="4"/>
  <c r="B224" i="11"/>
  <c r="B211" i="9"/>
  <c r="B197" i="8"/>
  <c r="B191" i="13"/>
  <c r="B214" i="10"/>
  <c r="B180" i="7"/>
  <c r="B197" i="6"/>
  <c r="B179" i="13"/>
  <c r="B199" i="9"/>
  <c r="B185" i="8"/>
  <c r="B202" i="10"/>
  <c r="B168" i="7"/>
  <c r="B185" i="6"/>
  <c r="B212" i="11"/>
  <c r="C198" i="5"/>
  <c r="C17" i="15" s="1"/>
  <c r="C191" i="13"/>
  <c r="C224" i="11"/>
  <c r="C214" i="10"/>
  <c r="C211" i="9"/>
  <c r="C197" i="8"/>
  <c r="C197" i="6"/>
  <c r="C180" i="7"/>
  <c r="E186" i="5"/>
  <c r="E179" i="13"/>
  <c r="E212" i="11"/>
  <c r="E202" i="10"/>
  <c r="E199" i="9"/>
  <c r="E185" i="8"/>
  <c r="E185" i="6"/>
  <c r="E168" i="7"/>
  <c r="F198" i="5"/>
  <c r="F191" i="13"/>
  <c r="F224" i="11"/>
  <c r="F214" i="10"/>
  <c r="F211" i="9"/>
  <c r="F197" i="8"/>
  <c r="F197" i="6"/>
  <c r="F180" i="7"/>
  <c r="G186" i="5"/>
  <c r="G179" i="13"/>
  <c r="G212" i="11"/>
  <c r="G202" i="10"/>
  <c r="G199" i="9"/>
  <c r="G185" i="8"/>
  <c r="G185" i="6"/>
  <c r="G168" i="7"/>
  <c r="B194" i="5"/>
  <c r="B187" i="13"/>
  <c r="B220" i="11"/>
  <c r="B210" i="10"/>
  <c r="B207" i="9"/>
  <c r="B193" i="8"/>
  <c r="B193" i="6"/>
  <c r="B176" i="7"/>
  <c r="B193" i="5"/>
  <c r="B186" i="13"/>
  <c r="B219" i="11"/>
  <c r="B209" i="10"/>
  <c r="B206" i="9"/>
  <c r="B192" i="8"/>
  <c r="B175" i="7"/>
  <c r="B192" i="6"/>
  <c r="B196" i="5"/>
  <c r="B189" i="13"/>
  <c r="B222" i="11"/>
  <c r="B212" i="10"/>
  <c r="B209" i="9"/>
  <c r="B178" i="7"/>
  <c r="B195" i="6"/>
  <c r="B195" i="8"/>
  <c r="P9" i="4"/>
  <c r="C186" i="5"/>
  <c r="C179" i="13"/>
  <c r="C212" i="11"/>
  <c r="C202" i="10"/>
  <c r="C199" i="9"/>
  <c r="C168" i="7"/>
  <c r="C185" i="8"/>
  <c r="C185" i="6"/>
  <c r="E198" i="5"/>
  <c r="E224" i="11"/>
  <c r="E191" i="13"/>
  <c r="E214" i="10"/>
  <c r="E211" i="9"/>
  <c r="E197" i="8"/>
  <c r="E197" i="6"/>
  <c r="E180" i="7"/>
  <c r="F186" i="5"/>
  <c r="F212" i="11"/>
  <c r="F179" i="13"/>
  <c r="F202" i="10"/>
  <c r="F199" i="9"/>
  <c r="F185" i="8"/>
  <c r="F185" i="6"/>
  <c r="F168" i="7"/>
  <c r="G198" i="5"/>
  <c r="G224" i="11"/>
  <c r="G191" i="13"/>
  <c r="G214" i="10"/>
  <c r="G211" i="9"/>
  <c r="G180" i="7"/>
  <c r="G197" i="8"/>
  <c r="G197" i="6"/>
  <c r="B197" i="5"/>
  <c r="B223" i="11"/>
  <c r="B190" i="13"/>
  <c r="B213" i="10"/>
  <c r="B210" i="9"/>
  <c r="B196" i="8"/>
  <c r="B196" i="6"/>
  <c r="B179" i="7"/>
  <c r="B195" i="5"/>
  <c r="B221" i="11"/>
  <c r="B188" i="13"/>
  <c r="B211" i="10"/>
  <c r="B208" i="9"/>
  <c r="B194" i="8"/>
  <c r="B177" i="7"/>
  <c r="B194" i="6"/>
  <c r="G192" i="5"/>
  <c r="G218" i="11"/>
  <c r="G185" i="13"/>
  <c r="G208" i="10"/>
  <c r="G205" i="9"/>
  <c r="G191" i="8"/>
  <c r="G191" i="6"/>
  <c r="G174" i="7"/>
  <c r="C197" i="5"/>
  <c r="C223" i="11"/>
  <c r="C190" i="13"/>
  <c r="C213" i="10"/>
  <c r="C210" i="9"/>
  <c r="C196" i="8"/>
  <c r="C196" i="6"/>
  <c r="C179" i="7"/>
  <c r="C195" i="5"/>
  <c r="C188" i="13"/>
  <c r="C221" i="11"/>
  <c r="C211" i="10"/>
  <c r="C208" i="9"/>
  <c r="C194" i="8"/>
  <c r="C177" i="7"/>
  <c r="C194" i="6"/>
  <c r="C188" i="5"/>
  <c r="C7" i="15" s="1"/>
  <c r="C214" i="11"/>
  <c r="C181" i="13"/>
  <c r="C204" i="10"/>
  <c r="C201" i="9"/>
  <c r="C187" i="8"/>
  <c r="C170" i="7"/>
  <c r="C187" i="6"/>
  <c r="E194" i="5"/>
  <c r="E220" i="11"/>
  <c r="E187" i="13"/>
  <c r="E210" i="10"/>
  <c r="E207" i="9"/>
  <c r="E193" i="8"/>
  <c r="E193" i="6"/>
  <c r="E176" i="7"/>
  <c r="E193" i="5"/>
  <c r="E186" i="13"/>
  <c r="E219" i="11"/>
  <c r="E209" i="10"/>
  <c r="E206" i="9"/>
  <c r="E192" i="8"/>
  <c r="E175" i="7"/>
  <c r="E192" i="6"/>
  <c r="E196" i="5"/>
  <c r="E222" i="11"/>
  <c r="E189" i="13"/>
  <c r="E212" i="10"/>
  <c r="E209" i="9"/>
  <c r="E178" i="7"/>
  <c r="E195" i="6"/>
  <c r="E195" i="8"/>
  <c r="F197" i="5"/>
  <c r="F190" i="13"/>
  <c r="F223" i="11"/>
  <c r="F213" i="10"/>
  <c r="F210" i="9"/>
  <c r="F196" i="8"/>
  <c r="F196" i="6"/>
  <c r="F179" i="7"/>
  <c r="F195" i="5"/>
  <c r="F188" i="13"/>
  <c r="F221" i="11"/>
  <c r="F211" i="10"/>
  <c r="F208" i="9"/>
  <c r="F194" i="8"/>
  <c r="F177" i="7"/>
  <c r="F194" i="6"/>
  <c r="F188" i="5"/>
  <c r="F181" i="13"/>
  <c r="F214" i="11"/>
  <c r="F204" i="10"/>
  <c r="F201" i="9"/>
  <c r="F170" i="7"/>
  <c r="F187" i="6"/>
  <c r="F187" i="8"/>
  <c r="G194" i="5"/>
  <c r="G187" i="13"/>
  <c r="G220" i="11"/>
  <c r="G210" i="10"/>
  <c r="G207" i="9"/>
  <c r="G193" i="8"/>
  <c r="G193" i="6"/>
  <c r="G176" i="7"/>
  <c r="G193" i="5"/>
  <c r="G186" i="13"/>
  <c r="G219" i="11"/>
  <c r="G209" i="10"/>
  <c r="G206" i="9"/>
  <c r="G192" i="8"/>
  <c r="G175" i="7"/>
  <c r="G192" i="6"/>
  <c r="G196" i="5"/>
  <c r="G189" i="13"/>
  <c r="G222" i="11"/>
  <c r="G212" i="10"/>
  <c r="G223" i="10" s="1"/>
  <c r="G209" i="9"/>
  <c r="G195" i="8"/>
  <c r="G206" i="8" s="1"/>
  <c r="G178" i="7"/>
  <c r="G195" i="6"/>
  <c r="B187" i="5"/>
  <c r="B213" i="11"/>
  <c r="B180" i="13"/>
  <c r="B186" i="8"/>
  <c r="B203" i="10"/>
  <c r="B200" i="9"/>
  <c r="B169" i="7"/>
  <c r="B186" i="6"/>
  <c r="B192" i="5"/>
  <c r="B218" i="11"/>
  <c r="B185" i="13"/>
  <c r="B208" i="10"/>
  <c r="B205" i="9"/>
  <c r="B191" i="8"/>
  <c r="B191" i="6"/>
  <c r="B174" i="7"/>
  <c r="C187" i="5"/>
  <c r="C6" i="15" s="1"/>
  <c r="C180" i="13"/>
  <c r="C203" i="13" s="1"/>
  <c r="C213" i="11"/>
  <c r="C236" i="11" s="1"/>
  <c r="C186" i="8"/>
  <c r="C203" i="10"/>
  <c r="C200" i="9"/>
  <c r="C186" i="6"/>
  <c r="C169" i="7"/>
  <c r="C192" i="5"/>
  <c r="C218" i="11"/>
  <c r="C238" i="11" s="1"/>
  <c r="C185" i="13"/>
  <c r="C205" i="13" s="1"/>
  <c r="C208" i="10"/>
  <c r="C228" i="10" s="1"/>
  <c r="C205" i="9"/>
  <c r="C225" i="9" s="1"/>
  <c r="C191" i="8"/>
  <c r="C191" i="6"/>
  <c r="C211" i="6" s="1"/>
  <c r="C174" i="7"/>
  <c r="E187" i="5"/>
  <c r="E202" i="5" s="1"/>
  <c r="E213" i="11"/>
  <c r="E180" i="13"/>
  <c r="E203" i="10"/>
  <c r="E200" i="9"/>
  <c r="E186" i="8"/>
  <c r="E186" i="6"/>
  <c r="E169" i="7"/>
  <c r="E192" i="5"/>
  <c r="E208" i="5" s="1"/>
  <c r="E185" i="13"/>
  <c r="E218" i="11"/>
  <c r="E191" i="8"/>
  <c r="E208" i="10"/>
  <c r="E205" i="9"/>
  <c r="E174" i="7"/>
  <c r="E191" i="6"/>
  <c r="F187" i="5"/>
  <c r="F180" i="13"/>
  <c r="F203" i="13" s="1"/>
  <c r="F213" i="11"/>
  <c r="F236" i="11" s="1"/>
  <c r="F203" i="10"/>
  <c r="F226" i="10" s="1"/>
  <c r="F200" i="9"/>
  <c r="F186" i="6"/>
  <c r="F169" i="7"/>
  <c r="F192" i="7" s="1"/>
  <c r="F186" i="8"/>
  <c r="F192" i="5"/>
  <c r="F185" i="13"/>
  <c r="F205" i="13" s="1"/>
  <c r="F218" i="11"/>
  <c r="F238" i="11" s="1"/>
  <c r="F191" i="8"/>
  <c r="F208" i="10"/>
  <c r="F205" i="9"/>
  <c r="F174" i="7"/>
  <c r="F191" i="6"/>
  <c r="G187" i="5"/>
  <c r="G213" i="11"/>
  <c r="G180" i="13"/>
  <c r="G186" i="8"/>
  <c r="G203" i="10"/>
  <c r="G200" i="9"/>
  <c r="G169" i="7"/>
  <c r="G186" i="6"/>
  <c r="G189" i="5"/>
  <c r="G182" i="13"/>
  <c r="G215" i="11"/>
  <c r="G202" i="9"/>
  <c r="G188" i="8"/>
  <c r="G205" i="10"/>
  <c r="G188" i="6"/>
  <c r="G171" i="7"/>
  <c r="B188" i="5"/>
  <c r="D188" i="5" s="1"/>
  <c r="B214" i="11"/>
  <c r="B181" i="13"/>
  <c r="D181" i="13" s="1"/>
  <c r="B204" i="10"/>
  <c r="D204" i="10" s="1"/>
  <c r="B201" i="9"/>
  <c r="D201" i="9" s="1"/>
  <c r="B187" i="8"/>
  <c r="D187" i="8" s="1"/>
  <c r="B170" i="7"/>
  <c r="D170" i="7" s="1"/>
  <c r="B187" i="6"/>
  <c r="D187" i="6" s="1"/>
  <c r="C194" i="5"/>
  <c r="C210" i="5" s="1"/>
  <c r="C187" i="13"/>
  <c r="C220" i="11"/>
  <c r="C210" i="10"/>
  <c r="C219" i="10" s="1"/>
  <c r="C207" i="9"/>
  <c r="C216" i="9" s="1"/>
  <c r="C193" i="8"/>
  <c r="C202" i="8" s="1"/>
  <c r="C193" i="6"/>
  <c r="C176" i="7"/>
  <c r="C191" i="7" s="1"/>
  <c r="C193" i="5"/>
  <c r="C12" i="15" s="1"/>
  <c r="C186" i="13"/>
  <c r="C219" i="11"/>
  <c r="C209" i="10"/>
  <c r="C206" i="9"/>
  <c r="C192" i="8"/>
  <c r="C175" i="7"/>
  <c r="C192" i="6"/>
  <c r="C196" i="5"/>
  <c r="C15" i="15" s="1"/>
  <c r="C189" i="13"/>
  <c r="C222" i="11"/>
  <c r="C212" i="10"/>
  <c r="C223" i="10" s="1"/>
  <c r="C209" i="9"/>
  <c r="C195" i="8"/>
  <c r="C178" i="7"/>
  <c r="C195" i="6"/>
  <c r="E197" i="5"/>
  <c r="E190" i="13"/>
  <c r="E223" i="11"/>
  <c r="E213" i="10"/>
  <c r="E210" i="9"/>
  <c r="E179" i="7"/>
  <c r="E196" i="8"/>
  <c r="E196" i="6"/>
  <c r="E195" i="5"/>
  <c r="E221" i="11"/>
  <c r="E188" i="13"/>
  <c r="E211" i="10"/>
  <c r="E208" i="9"/>
  <c r="E194" i="8"/>
  <c r="E177" i="7"/>
  <c r="E194" i="6"/>
  <c r="E188" i="5"/>
  <c r="E181" i="13"/>
  <c r="E201" i="13" s="1"/>
  <c r="E214" i="11"/>
  <c r="E234" i="11" s="1"/>
  <c r="E187" i="8"/>
  <c r="E204" i="10"/>
  <c r="E201" i="9"/>
  <c r="E170" i="7"/>
  <c r="E187" i="6"/>
  <c r="F194" i="5"/>
  <c r="F187" i="13"/>
  <c r="F196" i="13" s="1"/>
  <c r="F220" i="11"/>
  <c r="F229" i="11" s="1"/>
  <c r="F210" i="10"/>
  <c r="F219" i="10" s="1"/>
  <c r="F207" i="9"/>
  <c r="F216" i="9" s="1"/>
  <c r="F176" i="7"/>
  <c r="F193" i="8"/>
  <c r="F193" i="6"/>
  <c r="F193" i="5"/>
  <c r="F209" i="5" s="1"/>
  <c r="F219" i="11"/>
  <c r="F186" i="13"/>
  <c r="F209" i="10"/>
  <c r="F206" i="9"/>
  <c r="F192" i="8"/>
  <c r="F175" i="7"/>
  <c r="F192" i="6"/>
  <c r="F196" i="5"/>
  <c r="F189" i="13"/>
  <c r="F200" i="13" s="1"/>
  <c r="F222" i="11"/>
  <c r="F233" i="11" s="1"/>
  <c r="F195" i="8"/>
  <c r="F206" i="8" s="1"/>
  <c r="F212" i="10"/>
  <c r="F223" i="10" s="1"/>
  <c r="F209" i="9"/>
  <c r="F178" i="7"/>
  <c r="F189" i="7" s="1"/>
  <c r="F195" i="6"/>
  <c r="G197" i="5"/>
  <c r="G223" i="11"/>
  <c r="G190" i="13"/>
  <c r="G213" i="10"/>
  <c r="G210" i="9"/>
  <c r="G196" i="8"/>
  <c r="G196" i="6"/>
  <c r="G179" i="7"/>
  <c r="G186" i="7" s="1"/>
  <c r="G195" i="5"/>
  <c r="G221" i="11"/>
  <c r="G188" i="13"/>
  <c r="G194" i="8"/>
  <c r="G211" i="10"/>
  <c r="G208" i="9"/>
  <c r="G177" i="7"/>
  <c r="G194" i="6"/>
  <c r="G188" i="5"/>
  <c r="G214" i="11"/>
  <c r="G181" i="13"/>
  <c r="G204" i="10"/>
  <c r="G224" i="10" s="1"/>
  <c r="G201" i="9"/>
  <c r="G221" i="9" s="1"/>
  <c r="G187" i="8"/>
  <c r="G207" i="8" s="1"/>
  <c r="G170" i="7"/>
  <c r="G190" i="7" s="1"/>
  <c r="G187" i="6"/>
  <c r="B191" i="5"/>
  <c r="B184" i="13"/>
  <c r="B217" i="11"/>
  <c r="B207" i="10"/>
  <c r="B204" i="9"/>
  <c r="B190" i="6"/>
  <c r="B190" i="8"/>
  <c r="B173" i="7"/>
  <c r="B190" i="5"/>
  <c r="B183" i="13"/>
  <c r="B216" i="11"/>
  <c r="B189" i="8"/>
  <c r="B206" i="10"/>
  <c r="B203" i="9"/>
  <c r="B172" i="7"/>
  <c r="B189" i="6"/>
  <c r="B189" i="5"/>
  <c r="B182" i="13"/>
  <c r="B215" i="11"/>
  <c r="B205" i="10"/>
  <c r="B202" i="9"/>
  <c r="B188" i="8"/>
  <c r="B188" i="6"/>
  <c r="B171" i="7"/>
  <c r="C191" i="5"/>
  <c r="C184" i="13"/>
  <c r="C202" i="13" s="1"/>
  <c r="C217" i="11"/>
  <c r="C235" i="11" s="1"/>
  <c r="C190" i="8"/>
  <c r="C207" i="10"/>
  <c r="C204" i="9"/>
  <c r="C173" i="7"/>
  <c r="C190" i="6"/>
  <c r="C190" i="5"/>
  <c r="C183" i="13"/>
  <c r="C204" i="13" s="1"/>
  <c r="C216" i="11"/>
  <c r="C206" i="10"/>
  <c r="C227" i="10" s="1"/>
  <c r="C203" i="9"/>
  <c r="C224" i="9" s="1"/>
  <c r="C189" i="8"/>
  <c r="C210" i="8" s="1"/>
  <c r="C172" i="7"/>
  <c r="C193" i="7" s="1"/>
  <c r="C189" i="6"/>
  <c r="C210" i="6" s="1"/>
  <c r="C189" i="5"/>
  <c r="C182" i="13"/>
  <c r="C197" i="13" s="1"/>
  <c r="C215" i="11"/>
  <c r="C188" i="8"/>
  <c r="C205" i="10"/>
  <c r="C202" i="9"/>
  <c r="C171" i="7"/>
  <c r="C195" i="7" s="1"/>
  <c r="C188" i="6"/>
  <c r="E191" i="5"/>
  <c r="E184" i="13"/>
  <c r="E217" i="11"/>
  <c r="E207" i="10"/>
  <c r="E204" i="9"/>
  <c r="E190" i="8"/>
  <c r="E173" i="7"/>
  <c r="E190" i="6"/>
  <c r="E190" i="5"/>
  <c r="E216" i="11"/>
  <c r="E237" i="11" s="1"/>
  <c r="E183" i="13"/>
  <c r="E204" i="13" s="1"/>
  <c r="E206" i="10"/>
  <c r="E227" i="10" s="1"/>
  <c r="E203" i="9"/>
  <c r="E224" i="9" s="1"/>
  <c r="E189" i="8"/>
  <c r="E172" i="7"/>
  <c r="E189" i="6"/>
  <c r="E189" i="5"/>
  <c r="E182" i="13"/>
  <c r="E215" i="11"/>
  <c r="E205" i="10"/>
  <c r="E202" i="9"/>
  <c r="E226" i="9" s="1"/>
  <c r="E188" i="8"/>
  <c r="E212" i="8" s="1"/>
  <c r="E188" i="6"/>
  <c r="E212" i="6" s="1"/>
  <c r="E171" i="7"/>
  <c r="E195" i="7" s="1"/>
  <c r="F191" i="5"/>
  <c r="F217" i="11"/>
  <c r="F184" i="13"/>
  <c r="F207" i="10"/>
  <c r="F225" i="10" s="1"/>
  <c r="F204" i="9"/>
  <c r="F222" i="9" s="1"/>
  <c r="F190" i="8"/>
  <c r="F173" i="7"/>
  <c r="F190" i="6"/>
  <c r="F190" i="5"/>
  <c r="F183" i="13"/>
  <c r="F204" i="13" s="1"/>
  <c r="F216" i="11"/>
  <c r="F237" i="11" s="1"/>
  <c r="F189" i="8"/>
  <c r="F210" i="8" s="1"/>
  <c r="F206" i="10"/>
  <c r="F227" i="10" s="1"/>
  <c r="F203" i="9"/>
  <c r="F224" i="9" s="1"/>
  <c r="F172" i="7"/>
  <c r="F193" i="7" s="1"/>
  <c r="F189" i="6"/>
  <c r="F210" i="6" s="1"/>
  <c r="F189" i="5"/>
  <c r="F215" i="11"/>
  <c r="F239" i="11" s="1"/>
  <c r="F205" i="10"/>
  <c r="F229" i="10" s="1"/>
  <c r="F182" i="13"/>
  <c r="F202" i="9"/>
  <c r="F188" i="8"/>
  <c r="F188" i="6"/>
  <c r="F171" i="7"/>
  <c r="G191" i="5"/>
  <c r="G184" i="13"/>
  <c r="G202" i="13" s="1"/>
  <c r="G217" i="11"/>
  <c r="G235" i="11" s="1"/>
  <c r="G207" i="10"/>
  <c r="G225" i="10" s="1"/>
  <c r="G204" i="9"/>
  <c r="G222" i="9" s="1"/>
  <c r="G190" i="8"/>
  <c r="G208" i="8" s="1"/>
  <c r="G190" i="6"/>
  <c r="G208" i="6" s="1"/>
  <c r="G173" i="7"/>
  <c r="G191" i="7" s="1"/>
  <c r="G190" i="5"/>
  <c r="G183" i="13"/>
  <c r="G204" i="13" s="1"/>
  <c r="G216" i="11"/>
  <c r="G237" i="11" s="1"/>
  <c r="G189" i="8"/>
  <c r="G206" i="10"/>
  <c r="G203" i="9"/>
  <c r="G172" i="7"/>
  <c r="G193" i="7" s="1"/>
  <c r="G189" i="6"/>
  <c r="G210" i="6" s="1"/>
  <c r="H20" i="4"/>
  <c r="V10" i="4"/>
  <c r="T20" i="4"/>
  <c r="G90" i="4"/>
  <c r="J90" i="4" s="1"/>
  <c r="M90" i="4" s="1"/>
  <c r="F9" i="4"/>
  <c r="N20" i="4"/>
  <c r="H9" i="4"/>
  <c r="F10" i="4"/>
  <c r="D20" i="4"/>
  <c r="P20" i="4"/>
  <c r="T9" i="4"/>
  <c r="O91" i="4"/>
  <c r="P91" i="4" s="1"/>
  <c r="R91" i="4"/>
  <c r="AG91" i="4"/>
  <c r="F91" i="4"/>
  <c r="U91" i="4"/>
  <c r="AA91" i="4"/>
  <c r="AB91" i="4" s="1"/>
  <c r="L9" i="4"/>
  <c r="V9" i="4"/>
  <c r="D9" i="4"/>
  <c r="N9" i="4"/>
  <c r="L20" i="4"/>
  <c r="V20" i="4"/>
  <c r="E90" i="4"/>
  <c r="C91" i="4"/>
  <c r="D91" i="4" s="1"/>
  <c r="AD91" i="4"/>
  <c r="Y91" i="4"/>
  <c r="M91" i="4"/>
  <c r="I90" i="4"/>
  <c r="I208" i="4"/>
  <c r="I210" i="4"/>
  <c r="I205" i="4"/>
  <c r="I207" i="4"/>
  <c r="I206" i="4"/>
  <c r="I209" i="4"/>
  <c r="I204" i="4"/>
  <c r="I211" i="4"/>
  <c r="H10" i="4"/>
  <c r="P10" i="4"/>
  <c r="D19" i="4"/>
  <c r="L19" i="4"/>
  <c r="T19" i="4"/>
  <c r="J29" i="4"/>
  <c r="R29" i="4"/>
  <c r="R19" i="4"/>
  <c r="R10" i="4"/>
  <c r="F19" i="4"/>
  <c r="N19" i="4"/>
  <c r="V19" i="4"/>
  <c r="J19" i="4"/>
  <c r="J10" i="4"/>
  <c r="J9" i="4"/>
  <c r="D10" i="4"/>
  <c r="L10" i="4"/>
  <c r="H19" i="4"/>
  <c r="J20" i="4"/>
  <c r="F29" i="4"/>
  <c r="N29" i="4"/>
  <c r="A37" i="4"/>
  <c r="G37" i="4"/>
  <c r="M37" i="4"/>
  <c r="S37" i="4"/>
  <c r="Z37" i="4"/>
  <c r="AH37" i="4"/>
  <c r="AM37" i="4"/>
  <c r="A38" i="4"/>
  <c r="G38" i="4"/>
  <c r="M38" i="4"/>
  <c r="S38" i="4"/>
  <c r="Z38" i="4"/>
  <c r="AH38" i="4"/>
  <c r="AM38" i="4"/>
  <c r="A40" i="4"/>
  <c r="G40" i="4"/>
  <c r="M40" i="4"/>
  <c r="S40" i="4"/>
  <c r="Z40" i="4"/>
  <c r="AH40" i="4"/>
  <c r="AM40" i="4"/>
  <c r="A41" i="4"/>
  <c r="G41" i="4"/>
  <c r="M41" i="4"/>
  <c r="S41" i="4"/>
  <c r="Z41" i="4"/>
  <c r="AH41" i="4"/>
  <c r="AM41" i="4"/>
  <c r="A42" i="4"/>
  <c r="G42" i="4"/>
  <c r="M42" i="4"/>
  <c r="S42" i="4"/>
  <c r="Z42" i="4"/>
  <c r="AH42" i="4"/>
  <c r="AM42" i="4"/>
  <c r="H209" i="4"/>
  <c r="H207" i="4"/>
  <c r="H205" i="4"/>
  <c r="H206" i="4"/>
  <c r="C233" i="4"/>
  <c r="C230" i="4"/>
  <c r="C226" i="4"/>
  <c r="C232" i="4"/>
  <c r="E239" i="11" l="1"/>
  <c r="C239" i="11"/>
  <c r="G201" i="13"/>
  <c r="C229" i="11"/>
  <c r="G239" i="11"/>
  <c r="O156" i="13"/>
  <c r="P155" i="13"/>
  <c r="O146" i="11"/>
  <c r="P145" i="11"/>
  <c r="O145" i="10"/>
  <c r="P144" i="10"/>
  <c r="O156" i="9"/>
  <c r="P155" i="9"/>
  <c r="O145" i="7"/>
  <c r="P144" i="7"/>
  <c r="O156" i="6"/>
  <c r="P155" i="6"/>
  <c r="O158" i="5"/>
  <c r="P157" i="5"/>
  <c r="D186" i="5"/>
  <c r="L25" i="4"/>
  <c r="AC39" i="4" s="1"/>
  <c r="R25" i="4"/>
  <c r="AW39" i="4" s="1"/>
  <c r="J25" i="4"/>
  <c r="V39" i="4" s="1"/>
  <c r="V25" i="4"/>
  <c r="H25" i="4"/>
  <c r="P39" i="4" s="1"/>
  <c r="D15" i="4"/>
  <c r="C39" i="4" s="1"/>
  <c r="N25" i="4"/>
  <c r="AK39" i="4" s="1"/>
  <c r="T25" i="4"/>
  <c r="D25" i="4"/>
  <c r="D39" i="4" s="1"/>
  <c r="P25" i="4"/>
  <c r="AP39" i="4" s="1"/>
  <c r="D216" i="9"/>
  <c r="J186" i="5"/>
  <c r="R15" i="4"/>
  <c r="AV39" i="4" s="1"/>
  <c r="H15" i="4"/>
  <c r="O39" i="4" s="1"/>
  <c r="J15" i="4"/>
  <c r="U39" i="4" s="1"/>
  <c r="L15" i="4"/>
  <c r="AB39" i="4" s="1"/>
  <c r="J16" i="15"/>
  <c r="M9" i="15"/>
  <c r="S10" i="15"/>
  <c r="V8" i="15"/>
  <c r="P15" i="15"/>
  <c r="M8" i="15"/>
  <c r="M16" i="15"/>
  <c r="S15" i="15"/>
  <c r="S17" i="15"/>
  <c r="V9" i="15"/>
  <c r="V17" i="15"/>
  <c r="V12" i="15"/>
  <c r="V10" i="15"/>
  <c r="V16" i="15"/>
  <c r="Y10" i="15"/>
  <c r="Y16" i="15"/>
  <c r="P16" i="15"/>
  <c r="P12" i="15"/>
  <c r="P14" i="15"/>
  <c r="Y15" i="15"/>
  <c r="Y17" i="15"/>
  <c r="AB15" i="15"/>
  <c r="AB17" i="15"/>
  <c r="Y5" i="15"/>
  <c r="J10" i="15"/>
  <c r="J7" i="15"/>
  <c r="M12" i="15"/>
  <c r="M7" i="15"/>
  <c r="S13" i="15"/>
  <c r="S14" i="15"/>
  <c r="S6" i="15"/>
  <c r="V14" i="15"/>
  <c r="V6" i="15"/>
  <c r="V5" i="15"/>
  <c r="V7" i="15"/>
  <c r="V11" i="15"/>
  <c r="V13" i="15"/>
  <c r="Y12" i="15"/>
  <c r="Y7" i="15"/>
  <c r="S16" i="15"/>
  <c r="J13" i="15"/>
  <c r="J17" i="15"/>
  <c r="P8" i="15"/>
  <c r="P17" i="15"/>
  <c r="Y11" i="15"/>
  <c r="Y13" i="15"/>
  <c r="Y14" i="15"/>
  <c r="AB7" i="15"/>
  <c r="AB13" i="15"/>
  <c r="AB14" i="15"/>
  <c r="AB6" i="15"/>
  <c r="AB5" i="15"/>
  <c r="AB10" i="15"/>
  <c r="J195" i="5"/>
  <c r="C233" i="11"/>
  <c r="T31" i="4"/>
  <c r="D31" i="4"/>
  <c r="J31" i="4"/>
  <c r="H31" i="4"/>
  <c r="L31" i="4"/>
  <c r="N31" i="4"/>
  <c r="R31" i="4"/>
  <c r="P31" i="4"/>
  <c r="F31" i="4"/>
  <c r="V31" i="4"/>
  <c r="T15" i="4"/>
  <c r="AB11" i="15"/>
  <c r="C237" i="11"/>
  <c r="G213" i="5"/>
  <c r="F15" i="4"/>
  <c r="I39" i="4" s="1"/>
  <c r="V15" i="4"/>
  <c r="Z18" i="15"/>
  <c r="N15" i="4"/>
  <c r="AJ39" i="4" s="1"/>
  <c r="B213" i="5"/>
  <c r="S11" i="15"/>
  <c r="T21" i="4"/>
  <c r="R21" i="4"/>
  <c r="F21" i="4"/>
  <c r="J21" i="4"/>
  <c r="L21" i="4"/>
  <c r="H21" i="4"/>
  <c r="N21" i="4"/>
  <c r="P21" i="4"/>
  <c r="D21" i="4"/>
  <c r="V21" i="4"/>
  <c r="Y6" i="15"/>
  <c r="J187" i="5"/>
  <c r="J193" i="5"/>
  <c r="P15" i="4"/>
  <c r="AO39" i="4" s="1"/>
  <c r="J197" i="5"/>
  <c r="E6" i="15"/>
  <c r="F12" i="15"/>
  <c r="J190" i="5"/>
  <c r="AB8" i="15"/>
  <c r="J198" i="5"/>
  <c r="G204" i="5"/>
  <c r="G207" i="5"/>
  <c r="F207" i="5"/>
  <c r="E205" i="5"/>
  <c r="E207" i="5"/>
  <c r="F210" i="5"/>
  <c r="E211" i="5"/>
  <c r="G202" i="5"/>
  <c r="G16" i="15"/>
  <c r="J12" i="15"/>
  <c r="W18" i="15"/>
  <c r="K199" i="5"/>
  <c r="M199" i="5"/>
  <c r="L199" i="5"/>
  <c r="I199" i="5"/>
  <c r="F5" i="15" s="1"/>
  <c r="Y8" i="15"/>
  <c r="H199" i="5"/>
  <c r="E5" i="15" s="1"/>
  <c r="B17" i="15"/>
  <c r="C207" i="5"/>
  <c r="G211" i="5"/>
  <c r="F212" i="5"/>
  <c r="F202" i="5"/>
  <c r="E213" i="5"/>
  <c r="R11" i="4"/>
  <c r="J11" i="4"/>
  <c r="L11" i="4"/>
  <c r="N11" i="4"/>
  <c r="P11" i="4"/>
  <c r="D11" i="4"/>
  <c r="T11" i="4"/>
  <c r="V11" i="4"/>
  <c r="F11" i="4"/>
  <c r="F213" i="5"/>
  <c r="J188" i="5"/>
  <c r="D203" i="5" s="1"/>
  <c r="S9" i="15"/>
  <c r="P7" i="15"/>
  <c r="J14" i="15"/>
  <c r="D171" i="7"/>
  <c r="D186" i="7" s="1"/>
  <c r="D173" i="7"/>
  <c r="D188" i="7" s="1"/>
  <c r="D179" i="7"/>
  <c r="D194" i="7" s="1"/>
  <c r="J192" i="5"/>
  <c r="J194" i="5"/>
  <c r="D190" i="8"/>
  <c r="D205" i="8" s="1"/>
  <c r="D195" i="8"/>
  <c r="D188" i="8"/>
  <c r="D203" i="8" s="1"/>
  <c r="D202" i="9"/>
  <c r="D217" i="9" s="1"/>
  <c r="D204" i="9"/>
  <c r="D219" i="9" s="1"/>
  <c r="D205" i="10"/>
  <c r="D220" i="10" s="1"/>
  <c r="D207" i="10"/>
  <c r="D222" i="10" s="1"/>
  <c r="D188" i="13"/>
  <c r="D203" i="13" s="1"/>
  <c r="J189" i="5"/>
  <c r="D221" i="11"/>
  <c r="D236" i="11" s="1"/>
  <c r="D185" i="7"/>
  <c r="J196" i="5"/>
  <c r="D192" i="5"/>
  <c r="J191" i="5"/>
  <c r="B205" i="13"/>
  <c r="D185" i="13"/>
  <c r="D200" i="13" s="1"/>
  <c r="B203" i="13"/>
  <c r="D180" i="13"/>
  <c r="D195" i="13" s="1"/>
  <c r="D190" i="13"/>
  <c r="D205" i="13" s="1"/>
  <c r="D183" i="13"/>
  <c r="D198" i="13" s="1"/>
  <c r="D184" i="13"/>
  <c r="D199" i="13" s="1"/>
  <c r="D182" i="13"/>
  <c r="D197" i="13" s="1"/>
  <c r="D189" i="13"/>
  <c r="D204" i="13" s="1"/>
  <c r="D186" i="13"/>
  <c r="D201" i="13" s="1"/>
  <c r="D187" i="13"/>
  <c r="D202" i="13" s="1"/>
  <c r="D179" i="13"/>
  <c r="D194" i="13" s="1"/>
  <c r="J192" i="13"/>
  <c r="D191" i="13"/>
  <c r="D206" i="13" s="1"/>
  <c r="D196" i="13"/>
  <c r="G233" i="11"/>
  <c r="B234" i="11"/>
  <c r="D214" i="11"/>
  <c r="D229" i="11" s="1"/>
  <c r="B238" i="11"/>
  <c r="D218" i="11"/>
  <c r="D233" i="11" s="1"/>
  <c r="B236" i="11"/>
  <c r="D213" i="11"/>
  <c r="D228" i="11" s="1"/>
  <c r="D223" i="11"/>
  <c r="D238" i="11" s="1"/>
  <c r="D222" i="11"/>
  <c r="D237" i="11" s="1"/>
  <c r="D219" i="11"/>
  <c r="D234" i="11" s="1"/>
  <c r="D220" i="11"/>
  <c r="D235" i="11" s="1"/>
  <c r="D224" i="11"/>
  <c r="D239" i="11" s="1"/>
  <c r="C228" i="11"/>
  <c r="J225" i="11"/>
  <c r="B237" i="11"/>
  <c r="D216" i="11"/>
  <c r="D231" i="11" s="1"/>
  <c r="B235" i="11"/>
  <c r="D217" i="11"/>
  <c r="D232" i="11" s="1"/>
  <c r="D212" i="11"/>
  <c r="D227" i="11" s="1"/>
  <c r="B239" i="11"/>
  <c r="D215" i="11"/>
  <c r="D230" i="11" s="1"/>
  <c r="D214" i="10"/>
  <c r="D229" i="10" s="1"/>
  <c r="D206" i="10"/>
  <c r="D221" i="10" s="1"/>
  <c r="D203" i="10"/>
  <c r="D218" i="10" s="1"/>
  <c r="J215" i="10"/>
  <c r="B228" i="10"/>
  <c r="D208" i="10"/>
  <c r="D223" i="10" s="1"/>
  <c r="D211" i="10"/>
  <c r="D226" i="10" s="1"/>
  <c r="D213" i="10"/>
  <c r="D228" i="10" s="1"/>
  <c r="D202" i="10"/>
  <c r="D217" i="10" s="1"/>
  <c r="D212" i="10"/>
  <c r="D227" i="10" s="1"/>
  <c r="D209" i="10"/>
  <c r="D224" i="10" s="1"/>
  <c r="D210" i="10"/>
  <c r="D225" i="10" s="1"/>
  <c r="D219" i="10"/>
  <c r="D203" i="9"/>
  <c r="D218" i="9" s="1"/>
  <c r="D200" i="9"/>
  <c r="D215" i="9" s="1"/>
  <c r="B225" i="9"/>
  <c r="D205" i="9"/>
  <c r="D220" i="9" s="1"/>
  <c r="D208" i="9"/>
  <c r="D223" i="9" s="1"/>
  <c r="D210" i="9"/>
  <c r="D225" i="9" s="1"/>
  <c r="D209" i="9"/>
  <c r="D224" i="9" s="1"/>
  <c r="D206" i="9"/>
  <c r="D221" i="9" s="1"/>
  <c r="D207" i="9"/>
  <c r="D222" i="9" s="1"/>
  <c r="D211" i="9"/>
  <c r="D226" i="9" s="1"/>
  <c r="D199" i="9"/>
  <c r="D214" i="9" s="1"/>
  <c r="J212" i="9"/>
  <c r="B211" i="8"/>
  <c r="D191" i="8"/>
  <c r="D206" i="8" s="1"/>
  <c r="D194" i="8"/>
  <c r="D209" i="8" s="1"/>
  <c r="D196" i="8"/>
  <c r="D211" i="8" s="1"/>
  <c r="D192" i="8"/>
  <c r="D207" i="8" s="1"/>
  <c r="D193" i="8"/>
  <c r="D208" i="8" s="1"/>
  <c r="D189" i="8"/>
  <c r="D204" i="8" s="1"/>
  <c r="D186" i="8"/>
  <c r="D201" i="8" s="1"/>
  <c r="D197" i="8"/>
  <c r="D212" i="8" s="1"/>
  <c r="D185" i="8"/>
  <c r="D200" i="8" s="1"/>
  <c r="D202" i="8"/>
  <c r="K5" i="15"/>
  <c r="J198" i="8"/>
  <c r="M13" i="15"/>
  <c r="D210" i="8"/>
  <c r="B192" i="7"/>
  <c r="D169" i="7"/>
  <c r="D184" i="7" s="1"/>
  <c r="D177" i="7"/>
  <c r="D192" i="7" s="1"/>
  <c r="D176" i="7"/>
  <c r="D191" i="7" s="1"/>
  <c r="D180" i="7"/>
  <c r="D195" i="7" s="1"/>
  <c r="D175" i="7"/>
  <c r="D190" i="7" s="1"/>
  <c r="D178" i="7"/>
  <c r="D193" i="7" s="1"/>
  <c r="D168" i="7"/>
  <c r="D183" i="7" s="1"/>
  <c r="J181" i="7"/>
  <c r="P13" i="15"/>
  <c r="D172" i="7"/>
  <c r="D187" i="7" s="1"/>
  <c r="B194" i="7"/>
  <c r="D174" i="7"/>
  <c r="D189" i="7" s="1"/>
  <c r="D188" i="6"/>
  <c r="D203" i="6" s="1"/>
  <c r="D196" i="6"/>
  <c r="D211" i="6" s="1"/>
  <c r="D192" i="6"/>
  <c r="D207" i="6" s="1"/>
  <c r="J9" i="15"/>
  <c r="D202" i="6"/>
  <c r="B208" i="6"/>
  <c r="D190" i="6"/>
  <c r="D205" i="6" s="1"/>
  <c r="D195" i="6"/>
  <c r="D210" i="6" s="1"/>
  <c r="D193" i="6"/>
  <c r="D208" i="6" s="1"/>
  <c r="D185" i="6"/>
  <c r="D200" i="6" s="1"/>
  <c r="B211" i="6"/>
  <c r="D191" i="6"/>
  <c r="D206" i="6" s="1"/>
  <c r="H5" i="15"/>
  <c r="J198" i="6"/>
  <c r="B204" i="6"/>
  <c r="D189" i="6"/>
  <c r="D204" i="6" s="1"/>
  <c r="D186" i="6"/>
  <c r="D201" i="6" s="1"/>
  <c r="D194" i="6"/>
  <c r="D209" i="6" s="1"/>
  <c r="D197" i="6"/>
  <c r="D212" i="6" s="1"/>
  <c r="D189" i="5"/>
  <c r="B207" i="5"/>
  <c r="D191" i="5"/>
  <c r="B16" i="15"/>
  <c r="D197" i="5"/>
  <c r="D194" i="5"/>
  <c r="D196" i="5"/>
  <c r="D198" i="5"/>
  <c r="B209" i="5"/>
  <c r="D193" i="5"/>
  <c r="D190" i="5"/>
  <c r="B14" i="15"/>
  <c r="D195" i="5"/>
  <c r="B202" i="5"/>
  <c r="D187" i="5"/>
  <c r="F202" i="13"/>
  <c r="G197" i="13"/>
  <c r="T18" i="15"/>
  <c r="C206" i="8"/>
  <c r="E209" i="5"/>
  <c r="B205" i="5"/>
  <c r="G209" i="5"/>
  <c r="P10" i="15"/>
  <c r="C209" i="5"/>
  <c r="B204" i="5"/>
  <c r="AA18" i="15"/>
  <c r="G224" i="9"/>
  <c r="F212" i="8"/>
  <c r="G226" i="9"/>
  <c r="B206" i="13"/>
  <c r="E221" i="9"/>
  <c r="C205" i="5"/>
  <c r="G8" i="15"/>
  <c r="J11" i="15"/>
  <c r="F205" i="5"/>
  <c r="B208" i="5"/>
  <c r="E229" i="10"/>
  <c r="M17" i="15"/>
  <c r="G13" i="15"/>
  <c r="G9" i="15"/>
  <c r="J8" i="15"/>
  <c r="B229" i="10"/>
  <c r="G220" i="10"/>
  <c r="M6" i="15"/>
  <c r="S12" i="15"/>
  <c r="G14" i="15"/>
  <c r="G17" i="15"/>
  <c r="S7" i="15"/>
  <c r="G11" i="15"/>
  <c r="P11" i="15"/>
  <c r="B190" i="7"/>
  <c r="B212" i="5"/>
  <c r="S8" i="15"/>
  <c r="F191" i="7"/>
  <c r="E193" i="7"/>
  <c r="J6" i="15"/>
  <c r="E206" i="13"/>
  <c r="M10" i="15"/>
  <c r="F204" i="5"/>
  <c r="C204" i="5"/>
  <c r="G6" i="15"/>
  <c r="M15" i="15"/>
  <c r="C200" i="13"/>
  <c r="O18" i="15"/>
  <c r="G15" i="15"/>
  <c r="M14" i="15"/>
  <c r="B220" i="10"/>
  <c r="B218" i="9"/>
  <c r="G7" i="15"/>
  <c r="R18" i="15"/>
  <c r="Q18" i="15"/>
  <c r="S5" i="15"/>
  <c r="F220" i="9"/>
  <c r="B223" i="9"/>
  <c r="F223" i="9"/>
  <c r="G220" i="9"/>
  <c r="B193" i="7"/>
  <c r="C187" i="7"/>
  <c r="P6" i="15"/>
  <c r="P9" i="15"/>
  <c r="E190" i="7"/>
  <c r="G195" i="7"/>
  <c r="C194" i="7"/>
  <c r="F185" i="7"/>
  <c r="N18" i="15"/>
  <c r="C212" i="8"/>
  <c r="B202" i="8"/>
  <c r="G210" i="8"/>
  <c r="L18" i="15"/>
  <c r="B208" i="8"/>
  <c r="G203" i="8"/>
  <c r="B207" i="8"/>
  <c r="C211" i="8"/>
  <c r="C212" i="6"/>
  <c r="B210" i="6"/>
  <c r="G207" i="6"/>
  <c r="F206" i="6"/>
  <c r="E207" i="6"/>
  <c r="B209" i="6"/>
  <c r="C206" i="6"/>
  <c r="F212" i="6"/>
  <c r="G203" i="6"/>
  <c r="G206" i="5"/>
  <c r="E206" i="5"/>
  <c r="B206" i="5"/>
  <c r="G205" i="5"/>
  <c r="G203" i="5"/>
  <c r="G10" i="15"/>
  <c r="C208" i="5"/>
  <c r="B203" i="5"/>
  <c r="E204" i="5"/>
  <c r="F208" i="5"/>
  <c r="G210" i="5"/>
  <c r="F206" i="5"/>
  <c r="F211" i="5"/>
  <c r="E212" i="5"/>
  <c r="E210" i="5"/>
  <c r="C211" i="5"/>
  <c r="G208" i="5"/>
  <c r="F203" i="5"/>
  <c r="G212" i="5"/>
  <c r="E203" i="5"/>
  <c r="C203" i="5"/>
  <c r="C212" i="5"/>
  <c r="C206" i="5"/>
  <c r="C11" i="15"/>
  <c r="C14" i="15"/>
  <c r="B211" i="5"/>
  <c r="C202" i="5"/>
  <c r="B15" i="15"/>
  <c r="B12" i="15"/>
  <c r="B13" i="15"/>
  <c r="B210" i="5"/>
  <c r="C213" i="5"/>
  <c r="C16" i="15"/>
  <c r="G206" i="13"/>
  <c r="F208" i="6"/>
  <c r="B226" i="9"/>
  <c r="F206" i="13"/>
  <c r="B201" i="13"/>
  <c r="C206" i="13"/>
  <c r="B204" i="13"/>
  <c r="B202" i="13"/>
  <c r="F208" i="8"/>
  <c r="G212" i="8"/>
  <c r="B210" i="8"/>
  <c r="F221" i="10"/>
  <c r="E223" i="10"/>
  <c r="F195" i="7"/>
  <c r="E210" i="6"/>
  <c r="C208" i="6"/>
  <c r="B195" i="7"/>
  <c r="B191" i="7"/>
  <c r="G205" i="6"/>
  <c r="F202" i="6"/>
  <c r="C185" i="7"/>
  <c r="B207" i="6"/>
  <c r="F211" i="6"/>
  <c r="G206" i="6"/>
  <c r="B212" i="6"/>
  <c r="F202" i="8"/>
  <c r="C189" i="7"/>
  <c r="C202" i="6"/>
  <c r="G212" i="6"/>
  <c r="F194" i="7"/>
  <c r="C209" i="6"/>
  <c r="G189" i="7"/>
  <c r="I18" i="15"/>
  <c r="E210" i="8"/>
  <c r="C226" i="9"/>
  <c r="B212" i="8"/>
  <c r="B224" i="9"/>
  <c r="F204" i="8"/>
  <c r="G229" i="10"/>
  <c r="F209" i="6"/>
  <c r="E202" i="8"/>
  <c r="B218" i="10"/>
  <c r="P5" i="15"/>
  <c r="E206" i="8"/>
  <c r="G227" i="10"/>
  <c r="F226" i="9"/>
  <c r="B222" i="9"/>
  <c r="G217" i="9"/>
  <c r="F218" i="9"/>
  <c r="E224" i="10"/>
  <c r="B221" i="9"/>
  <c r="C226" i="10"/>
  <c r="B226" i="10"/>
  <c r="E220" i="9"/>
  <c r="B189" i="7"/>
  <c r="C201" i="8"/>
  <c r="X18" i="15"/>
  <c r="G199" i="13"/>
  <c r="F198" i="13"/>
  <c r="G229" i="11"/>
  <c r="F234" i="11"/>
  <c r="F232" i="11"/>
  <c r="F230" i="11"/>
  <c r="E200" i="13"/>
  <c r="E231" i="11"/>
  <c r="E196" i="13"/>
  <c r="C201" i="13"/>
  <c r="B223" i="10"/>
  <c r="B221" i="10"/>
  <c r="B219" i="10"/>
  <c r="F218" i="10"/>
  <c r="C218" i="10"/>
  <c r="B215" i="9"/>
  <c r="C198" i="13"/>
  <c r="C8" i="15"/>
  <c r="C9" i="15"/>
  <c r="C10" i="15"/>
  <c r="B8" i="15"/>
  <c r="B9" i="15"/>
  <c r="B10" i="15"/>
  <c r="C13" i="15"/>
  <c r="B7" i="15"/>
  <c r="B11" i="15"/>
  <c r="B6" i="15"/>
  <c r="G205" i="13"/>
  <c r="B199" i="13"/>
  <c r="B197" i="13"/>
  <c r="G195" i="13"/>
  <c r="G203" i="13"/>
  <c r="G200" i="13"/>
  <c r="G198" i="13"/>
  <c r="G196" i="13"/>
  <c r="F201" i="13"/>
  <c r="F199" i="13"/>
  <c r="F197" i="13"/>
  <c r="E198" i="13"/>
  <c r="C199" i="13"/>
  <c r="C196" i="13"/>
  <c r="B200" i="13"/>
  <c r="B198" i="13"/>
  <c r="B196" i="13"/>
  <c r="F195" i="13"/>
  <c r="C195" i="13"/>
  <c r="B195" i="13"/>
  <c r="E203" i="13"/>
  <c r="G236" i="11"/>
  <c r="F235" i="11"/>
  <c r="F231" i="11"/>
  <c r="E229" i="11"/>
  <c r="C230" i="11"/>
  <c r="B230" i="11"/>
  <c r="B233" i="11"/>
  <c r="B229" i="11"/>
  <c r="F228" i="11"/>
  <c r="B228" i="11"/>
  <c r="B231" i="11"/>
  <c r="C231" i="11"/>
  <c r="G234" i="11"/>
  <c r="E236" i="11"/>
  <c r="E233" i="11"/>
  <c r="B232" i="11"/>
  <c r="G230" i="11"/>
  <c r="G238" i="11"/>
  <c r="C232" i="11"/>
  <c r="G232" i="11"/>
  <c r="C234" i="11"/>
  <c r="G231" i="11"/>
  <c r="G228" i="11"/>
  <c r="C229" i="10"/>
  <c r="C225" i="10"/>
  <c r="B227" i="10"/>
  <c r="G222" i="10"/>
  <c r="G226" i="10"/>
  <c r="F228" i="10"/>
  <c r="B225" i="10"/>
  <c r="C221" i="10"/>
  <c r="B224" i="10"/>
  <c r="E226" i="10"/>
  <c r="G221" i="10"/>
  <c r="G219" i="10"/>
  <c r="F224" i="10"/>
  <c r="F222" i="10"/>
  <c r="F220" i="10"/>
  <c r="E221" i="10"/>
  <c r="E219" i="10"/>
  <c r="C224" i="10"/>
  <c r="C222" i="10"/>
  <c r="C220" i="10"/>
  <c r="G228" i="10"/>
  <c r="B222" i="10"/>
  <c r="G218" i="10"/>
  <c r="C218" i="9"/>
  <c r="C222" i="9"/>
  <c r="G219" i="9"/>
  <c r="G223" i="9"/>
  <c r="F225" i="9"/>
  <c r="C223" i="9"/>
  <c r="C220" i="9"/>
  <c r="G218" i="9"/>
  <c r="G216" i="9"/>
  <c r="F219" i="9"/>
  <c r="F217" i="9"/>
  <c r="E218" i="9"/>
  <c r="E216" i="9"/>
  <c r="C221" i="9"/>
  <c r="C219" i="9"/>
  <c r="C217" i="9"/>
  <c r="G225" i="9"/>
  <c r="B219" i="9"/>
  <c r="B217" i="9"/>
  <c r="G215" i="9"/>
  <c r="E223" i="9"/>
  <c r="F221" i="9"/>
  <c r="B220" i="9"/>
  <c r="B216" i="9"/>
  <c r="F215" i="9"/>
  <c r="C215" i="9"/>
  <c r="E192" i="7"/>
  <c r="C192" i="7"/>
  <c r="G185" i="7"/>
  <c r="F186" i="7"/>
  <c r="E185" i="7"/>
  <c r="C186" i="7"/>
  <c r="G194" i="7"/>
  <c r="B186" i="7"/>
  <c r="F187" i="7"/>
  <c r="G187" i="7"/>
  <c r="F188" i="7"/>
  <c r="E187" i="7"/>
  <c r="C190" i="7"/>
  <c r="C188" i="7"/>
  <c r="B188" i="7"/>
  <c r="B185" i="7"/>
  <c r="F184" i="7"/>
  <c r="C184" i="7"/>
  <c r="B184" i="7"/>
  <c r="G188" i="7"/>
  <c r="G192" i="7"/>
  <c r="F190" i="7"/>
  <c r="E189" i="7"/>
  <c r="G184" i="7"/>
  <c r="B187" i="7"/>
  <c r="F209" i="8"/>
  <c r="F207" i="8"/>
  <c r="G201" i="8"/>
  <c r="B206" i="8"/>
  <c r="E209" i="8"/>
  <c r="G204" i="8"/>
  <c r="G202" i="8"/>
  <c r="F205" i="8"/>
  <c r="F203" i="8"/>
  <c r="E204" i="8"/>
  <c r="C207" i="8"/>
  <c r="C205" i="8"/>
  <c r="C203" i="8"/>
  <c r="G211" i="8"/>
  <c r="B205" i="8"/>
  <c r="B203" i="8"/>
  <c r="B204" i="8"/>
  <c r="F201" i="8"/>
  <c r="C204" i="8"/>
  <c r="C208" i="8"/>
  <c r="G205" i="8"/>
  <c r="E207" i="8"/>
  <c r="G209" i="8"/>
  <c r="F211" i="8"/>
  <c r="C209" i="8"/>
  <c r="B209" i="8"/>
  <c r="B201" i="8"/>
  <c r="C204" i="6"/>
  <c r="G209" i="6"/>
  <c r="G204" i="6"/>
  <c r="F205" i="6"/>
  <c r="E204" i="6"/>
  <c r="C207" i="6"/>
  <c r="C205" i="6"/>
  <c r="B205" i="6"/>
  <c r="G201" i="6"/>
  <c r="B201" i="6"/>
  <c r="E209" i="6"/>
  <c r="G202" i="6"/>
  <c r="F207" i="6"/>
  <c r="F203" i="6"/>
  <c r="E206" i="6"/>
  <c r="E202" i="6"/>
  <c r="C203" i="6"/>
  <c r="G211" i="6"/>
  <c r="B203" i="6"/>
  <c r="F204" i="6"/>
  <c r="B206" i="6"/>
  <c r="B202" i="6"/>
  <c r="F201" i="6"/>
  <c r="C201" i="6"/>
  <c r="F217" i="10"/>
  <c r="F215" i="10"/>
  <c r="C217" i="10"/>
  <c r="C215" i="10"/>
  <c r="F194" i="13"/>
  <c r="F192" i="13"/>
  <c r="C227" i="11"/>
  <c r="C225" i="11"/>
  <c r="G217" i="10"/>
  <c r="G215" i="10"/>
  <c r="E217" i="10"/>
  <c r="E215" i="10"/>
  <c r="B217" i="10"/>
  <c r="B215" i="10"/>
  <c r="F227" i="11"/>
  <c r="F225" i="11"/>
  <c r="C194" i="13"/>
  <c r="C192" i="13"/>
  <c r="G227" i="11"/>
  <c r="G225" i="11"/>
  <c r="E227" i="11"/>
  <c r="E225" i="11"/>
  <c r="B198" i="8"/>
  <c r="G212" i="9"/>
  <c r="G214" i="9" s="1"/>
  <c r="E212" i="9"/>
  <c r="E214" i="9" s="1"/>
  <c r="B181" i="7"/>
  <c r="F199" i="5"/>
  <c r="F201" i="5" s="1"/>
  <c r="G194" i="13"/>
  <c r="G192" i="13"/>
  <c r="E194" i="13"/>
  <c r="E192" i="13"/>
  <c r="B212" i="9"/>
  <c r="C198" i="6"/>
  <c r="C200" i="6" s="1"/>
  <c r="G199" i="5"/>
  <c r="G201" i="5" s="1"/>
  <c r="E199" i="5"/>
  <c r="E201" i="5" s="1"/>
  <c r="B194" i="13"/>
  <c r="B192" i="13"/>
  <c r="F198" i="6"/>
  <c r="F200" i="6" s="1"/>
  <c r="C198" i="8"/>
  <c r="C200" i="8" s="1"/>
  <c r="G181" i="7"/>
  <c r="G183" i="7" s="1"/>
  <c r="E181" i="7"/>
  <c r="E183" i="7" s="1"/>
  <c r="F198" i="8"/>
  <c r="F200" i="8" s="1"/>
  <c r="C181" i="7"/>
  <c r="C183" i="7" s="1"/>
  <c r="G198" i="6"/>
  <c r="G200" i="6" s="1"/>
  <c r="E198" i="6"/>
  <c r="E200" i="6" s="1"/>
  <c r="B227" i="11"/>
  <c r="B225" i="11"/>
  <c r="F183" i="7"/>
  <c r="F181" i="7"/>
  <c r="F212" i="9"/>
  <c r="F214" i="9" s="1"/>
  <c r="C212" i="9"/>
  <c r="C214" i="9" s="1"/>
  <c r="G198" i="8"/>
  <c r="G200" i="8" s="1"/>
  <c r="E198" i="8"/>
  <c r="E200" i="8" s="1"/>
  <c r="B198" i="6"/>
  <c r="B199" i="5"/>
  <c r="H90" i="4"/>
  <c r="C199" i="5"/>
  <c r="C201" i="5" s="1"/>
  <c r="V91" i="4"/>
  <c r="AE91" i="4"/>
  <c r="G91" i="4"/>
  <c r="AH91" i="4"/>
  <c r="S91" i="4"/>
  <c r="L90" i="4"/>
  <c r="P90" i="4"/>
  <c r="O157" i="13" l="1"/>
  <c r="P156" i="13"/>
  <c r="O147" i="11"/>
  <c r="P146" i="11"/>
  <c r="O146" i="10"/>
  <c r="P145" i="10"/>
  <c r="O157" i="9"/>
  <c r="P156" i="9"/>
  <c r="O146" i="7"/>
  <c r="P145" i="7"/>
  <c r="O157" i="6"/>
  <c r="P156" i="6"/>
  <c r="D201" i="5"/>
  <c r="D202" i="5"/>
  <c r="O159" i="5"/>
  <c r="P158" i="5"/>
  <c r="D210" i="5"/>
  <c r="Y18" i="15"/>
  <c r="V18" i="15"/>
  <c r="D207" i="5"/>
  <c r="J5" i="15"/>
  <c r="M5" i="15"/>
  <c r="M18" i="15" s="1"/>
  <c r="G5" i="15"/>
  <c r="G12" i="15"/>
  <c r="D205" i="5"/>
  <c r="D208" i="5"/>
  <c r="F18" i="15"/>
  <c r="AC19" i="15" s="1"/>
  <c r="E18" i="15"/>
  <c r="AB18" i="15"/>
  <c r="D209" i="5"/>
  <c r="D212" i="5"/>
  <c r="D206" i="5"/>
  <c r="K18" i="15"/>
  <c r="D213" i="5"/>
  <c r="D211" i="5"/>
  <c r="J199" i="5"/>
  <c r="D225" i="11"/>
  <c r="D17" i="15"/>
  <c r="I37" i="15" s="1"/>
  <c r="D199" i="5"/>
  <c r="D192" i="13"/>
  <c r="D204" i="5"/>
  <c r="D215" i="10"/>
  <c r="B214" i="9"/>
  <c r="D212" i="9"/>
  <c r="B200" i="8"/>
  <c r="D198" i="8"/>
  <c r="B183" i="7"/>
  <c r="D181" i="7"/>
  <c r="H18" i="15"/>
  <c r="B200" i="6"/>
  <c r="D198" i="6"/>
  <c r="S18" i="15"/>
  <c r="D16" i="15"/>
  <c r="F36" i="15" s="1"/>
  <c r="D14" i="15"/>
  <c r="H34" i="15" s="1"/>
  <c r="D12" i="15"/>
  <c r="D15" i="15"/>
  <c r="F35" i="15" s="1"/>
  <c r="C5" i="15"/>
  <c r="B201" i="5"/>
  <c r="B5" i="15"/>
  <c r="D8" i="15"/>
  <c r="D7" i="15"/>
  <c r="P18" i="15"/>
  <c r="D6" i="15"/>
  <c r="E26" i="15" s="1"/>
  <c r="D10" i="15"/>
  <c r="E30" i="15" s="1"/>
  <c r="D13" i="15"/>
  <c r="D11" i="15"/>
  <c r="D9" i="15"/>
  <c r="K90" i="4"/>
  <c r="N90" i="4" s="1"/>
  <c r="S90" i="4"/>
  <c r="O90" i="4"/>
  <c r="O158" i="13" l="1"/>
  <c r="P157" i="13"/>
  <c r="O148" i="11"/>
  <c r="P147" i="11"/>
  <c r="O147" i="10"/>
  <c r="P146" i="10"/>
  <c r="O158" i="9"/>
  <c r="P157" i="9"/>
  <c r="O147" i="7"/>
  <c r="P146" i="7"/>
  <c r="O158" i="6"/>
  <c r="P157" i="6"/>
  <c r="O160" i="5"/>
  <c r="P159" i="5"/>
  <c r="J18" i="15"/>
  <c r="G18" i="15"/>
  <c r="C32" i="15"/>
  <c r="C18" i="15"/>
  <c r="D37" i="15"/>
  <c r="C37" i="15"/>
  <c r="C26" i="15"/>
  <c r="G37" i="15"/>
  <c r="E37" i="15"/>
  <c r="J37" i="15"/>
  <c r="F37" i="15"/>
  <c r="H37" i="15"/>
  <c r="G34" i="15"/>
  <c r="D32" i="15"/>
  <c r="J34" i="15"/>
  <c r="F34" i="15"/>
  <c r="I34" i="15"/>
  <c r="H32" i="15"/>
  <c r="D34" i="15"/>
  <c r="H36" i="15"/>
  <c r="E32" i="15"/>
  <c r="E36" i="15"/>
  <c r="J36" i="15"/>
  <c r="C35" i="15"/>
  <c r="C36" i="15"/>
  <c r="I36" i="15"/>
  <c r="D36" i="15"/>
  <c r="G36" i="15"/>
  <c r="E35" i="15"/>
  <c r="C34" i="15"/>
  <c r="E34" i="15"/>
  <c r="D35" i="15"/>
  <c r="G32" i="15"/>
  <c r="H35" i="15"/>
  <c r="F32" i="15"/>
  <c r="I35" i="15"/>
  <c r="J35" i="15"/>
  <c r="J32" i="15"/>
  <c r="G35" i="15"/>
  <c r="I32" i="15"/>
  <c r="D5" i="15"/>
  <c r="D25" i="15" s="1"/>
  <c r="B18" i="15"/>
  <c r="J26" i="15"/>
  <c r="G30" i="15"/>
  <c r="D30" i="15"/>
  <c r="C30" i="15"/>
  <c r="F30" i="15"/>
  <c r="I30" i="15"/>
  <c r="J30" i="15"/>
  <c r="H30" i="15"/>
  <c r="I29" i="15"/>
  <c r="F29" i="15"/>
  <c r="J29" i="15"/>
  <c r="H29" i="15"/>
  <c r="E29" i="15"/>
  <c r="D29" i="15"/>
  <c r="C29" i="15"/>
  <c r="G29" i="15"/>
  <c r="C27" i="15"/>
  <c r="E27" i="15"/>
  <c r="D27" i="15"/>
  <c r="F27" i="15"/>
  <c r="I27" i="15"/>
  <c r="J27" i="15"/>
  <c r="G27" i="15"/>
  <c r="H27" i="15"/>
  <c r="H26" i="15"/>
  <c r="G26" i="15"/>
  <c r="I26" i="15"/>
  <c r="F26" i="15"/>
  <c r="D26" i="15"/>
  <c r="I31" i="15"/>
  <c r="E31" i="15"/>
  <c r="J31" i="15"/>
  <c r="C31" i="15"/>
  <c r="F31" i="15"/>
  <c r="H31" i="15"/>
  <c r="G31" i="15"/>
  <c r="D31" i="15"/>
  <c r="E33" i="15"/>
  <c r="G33" i="15"/>
  <c r="J33" i="15"/>
  <c r="D33" i="15"/>
  <c r="I33" i="15"/>
  <c r="C33" i="15"/>
  <c r="H33" i="15"/>
  <c r="F33" i="15"/>
  <c r="F28" i="15"/>
  <c r="D28" i="15"/>
  <c r="I28" i="15"/>
  <c r="G28" i="15"/>
  <c r="E28" i="15"/>
  <c r="J28" i="15"/>
  <c r="H28" i="15"/>
  <c r="C28" i="15"/>
  <c r="V90" i="4"/>
  <c r="R90" i="4"/>
  <c r="Q90" i="4"/>
  <c r="AC18" i="15" l="1"/>
  <c r="O159" i="13"/>
  <c r="P158" i="13"/>
  <c r="O149" i="11"/>
  <c r="P148" i="11"/>
  <c r="O148" i="10"/>
  <c r="P147" i="10"/>
  <c r="O159" i="9"/>
  <c r="P158" i="9"/>
  <c r="O148" i="7"/>
  <c r="P147" i="7"/>
  <c r="O159" i="6"/>
  <c r="P158" i="6"/>
  <c r="O161" i="5"/>
  <c r="P160" i="5"/>
  <c r="D18" i="15"/>
  <c r="B28" i="15"/>
  <c r="B37" i="15"/>
  <c r="B34" i="15"/>
  <c r="B36" i="15"/>
  <c r="B35" i="15"/>
  <c r="B32" i="15"/>
  <c r="E25" i="15"/>
  <c r="H25" i="15"/>
  <c r="C25" i="15"/>
  <c r="G25" i="15"/>
  <c r="J25" i="15"/>
  <c r="F25" i="15"/>
  <c r="I25" i="15"/>
  <c r="B29" i="15"/>
  <c r="B31" i="15"/>
  <c r="B26" i="15"/>
  <c r="B33" i="15"/>
  <c r="B27" i="15"/>
  <c r="B30" i="15"/>
  <c r="U90" i="4"/>
  <c r="T90" i="4"/>
  <c r="Y90" i="4"/>
  <c r="P159" i="13" l="1"/>
  <c r="O160" i="13"/>
  <c r="P160" i="13" s="1"/>
  <c r="O150" i="11"/>
  <c r="P149" i="11"/>
  <c r="O149" i="10"/>
  <c r="P148" i="10"/>
  <c r="O160" i="9"/>
  <c r="P159" i="9"/>
  <c r="O149" i="7"/>
  <c r="P148" i="7"/>
  <c r="O160" i="6"/>
  <c r="P159" i="6"/>
  <c r="O162" i="5"/>
  <c r="P161" i="5"/>
  <c r="B25" i="15"/>
  <c r="W90" i="4"/>
  <c r="AB90" i="4"/>
  <c r="X90" i="4"/>
  <c r="O161" i="13" l="1"/>
  <c r="O151" i="11"/>
  <c r="P150" i="11"/>
  <c r="O150" i="10"/>
  <c r="P149" i="10"/>
  <c r="O161" i="9"/>
  <c r="P160" i="9"/>
  <c r="O150" i="7"/>
  <c r="P149" i="7"/>
  <c r="O161" i="6"/>
  <c r="P160" i="6"/>
  <c r="O163" i="5"/>
  <c r="P162" i="5"/>
  <c r="AE90" i="4"/>
  <c r="AA90" i="4"/>
  <c r="Z90" i="4"/>
  <c r="O162" i="13" l="1"/>
  <c r="P161" i="13"/>
  <c r="O152" i="11"/>
  <c r="P151" i="11"/>
  <c r="O151" i="10"/>
  <c r="P150" i="10"/>
  <c r="O162" i="9"/>
  <c r="P161" i="9"/>
  <c r="O151" i="7"/>
  <c r="P150" i="7"/>
  <c r="O162" i="6"/>
  <c r="P161" i="6"/>
  <c r="O164" i="5"/>
  <c r="P163" i="5"/>
  <c r="AD90" i="4"/>
  <c r="AH90" i="4"/>
  <c r="AC90" i="4"/>
  <c r="O163" i="13" l="1"/>
  <c r="P162" i="13"/>
  <c r="O153" i="11"/>
  <c r="P152" i="11"/>
  <c r="O152" i="10"/>
  <c r="P151" i="10"/>
  <c r="O163" i="9"/>
  <c r="P162" i="9"/>
  <c r="O152" i="7"/>
  <c r="P151" i="7"/>
  <c r="O163" i="6"/>
  <c r="P162" i="6"/>
  <c r="O165" i="5"/>
  <c r="P164" i="5"/>
  <c r="AF90" i="4"/>
  <c r="AG90" i="4"/>
  <c r="O164" i="13" l="1"/>
  <c r="P163" i="13"/>
  <c r="O154" i="11"/>
  <c r="P153" i="11"/>
  <c r="O153" i="10"/>
  <c r="P152" i="10"/>
  <c r="O164" i="9"/>
  <c r="P163" i="9"/>
  <c r="O153" i="7"/>
  <c r="P152" i="7"/>
  <c r="O164" i="6"/>
  <c r="P163" i="6"/>
  <c r="O166" i="5"/>
  <c r="P165" i="5"/>
  <c r="AF92" i="4"/>
  <c r="U2" i="4"/>
  <c r="AC92" i="4"/>
  <c r="S2" i="4"/>
  <c r="Q2" i="4"/>
  <c r="Z92" i="4"/>
  <c r="O2" i="4"/>
  <c r="W92" i="4"/>
  <c r="M2" i="4"/>
  <c r="T92" i="4"/>
  <c r="Q92" i="4"/>
  <c r="N92" i="4"/>
  <c r="I2" i="4"/>
  <c r="K92" i="4"/>
  <c r="G2" i="4"/>
  <c r="N7" i="4"/>
  <c r="AI41" i="4" s="1"/>
  <c r="R4" i="4"/>
  <c r="AU38" i="4" s="1"/>
  <c r="B4" i="4"/>
  <c r="B94" i="4"/>
  <c r="H92" i="4"/>
  <c r="E2" i="4"/>
  <c r="R7" i="4"/>
  <c r="AU41" i="4" s="1"/>
  <c r="L7" i="4"/>
  <c r="AA41" i="4" s="1"/>
  <c r="B96" i="4"/>
  <c r="B7" i="4"/>
  <c r="N8" i="4"/>
  <c r="AI42" i="4" s="1"/>
  <c r="B97" i="4"/>
  <c r="B8" i="4"/>
  <c r="B6" i="4"/>
  <c r="B95" i="4"/>
  <c r="R3" i="4"/>
  <c r="AU37" i="4" s="1"/>
  <c r="B3" i="4"/>
  <c r="B93" i="4"/>
  <c r="C2" i="4"/>
  <c r="E92" i="4"/>
  <c r="P4" i="4"/>
  <c r="AN38" i="4" s="1"/>
  <c r="T4" i="4"/>
  <c r="F4" i="4"/>
  <c r="H38" i="4" s="1"/>
  <c r="V4" i="4"/>
  <c r="H4" i="4"/>
  <c r="N38" i="4" s="1"/>
  <c r="J4" i="4"/>
  <c r="T38" i="4" s="1"/>
  <c r="L4" i="4"/>
  <c r="AA38" i="4" s="1"/>
  <c r="O165" i="13" l="1"/>
  <c r="P164" i="13"/>
  <c r="O155" i="11"/>
  <c r="P154" i="11"/>
  <c r="O154" i="10"/>
  <c r="P153" i="10"/>
  <c r="O165" i="9"/>
  <c r="P164" i="9"/>
  <c r="O154" i="7"/>
  <c r="P153" i="7"/>
  <c r="O165" i="6"/>
  <c r="P164" i="6"/>
  <c r="O167" i="5"/>
  <c r="P166" i="5"/>
  <c r="B5" i="4"/>
  <c r="H5" i="4" s="1"/>
  <c r="N39" i="4" s="1"/>
  <c r="V5" i="4"/>
  <c r="L6" i="4"/>
  <c r="AA40" i="4" s="1"/>
  <c r="J3" i="4"/>
  <c r="T37" i="4" s="1"/>
  <c r="N4" i="4"/>
  <c r="AI38" i="4" s="1"/>
  <c r="J7" i="4"/>
  <c r="T41" i="4" s="1"/>
  <c r="P7" i="4"/>
  <c r="AN41" i="4" s="1"/>
  <c r="H7" i="4"/>
  <c r="N41" i="4" s="1"/>
  <c r="V7" i="4"/>
  <c r="F7" i="4"/>
  <c r="H41" i="4" s="1"/>
  <c r="D7" i="4"/>
  <c r="B41" i="4" s="1"/>
  <c r="T7" i="4"/>
  <c r="L8" i="4"/>
  <c r="AA42" i="4" s="1"/>
  <c r="D8" i="4"/>
  <c r="B42" i="4" s="1"/>
  <c r="T8" i="4"/>
  <c r="R8" i="4"/>
  <c r="AU42" i="4" s="1"/>
  <c r="J8" i="4"/>
  <c r="T42" i="4" s="1"/>
  <c r="P8" i="4"/>
  <c r="AN42" i="4" s="1"/>
  <c r="H8" i="4"/>
  <c r="N42" i="4" s="1"/>
  <c r="V8" i="4"/>
  <c r="F8" i="4"/>
  <c r="H42" i="4" s="1"/>
  <c r="H6" i="4"/>
  <c r="N40" i="4" s="1"/>
  <c r="P6" i="4"/>
  <c r="AN40" i="4" s="1"/>
  <c r="V6" i="4"/>
  <c r="N6" i="4"/>
  <c r="AI40" i="4" s="1"/>
  <c r="F6" i="4"/>
  <c r="H40" i="4" s="1"/>
  <c r="J6" i="4"/>
  <c r="T40" i="4" s="1"/>
  <c r="T6" i="4"/>
  <c r="D6" i="4"/>
  <c r="B40" i="4" s="1"/>
  <c r="R6" i="4"/>
  <c r="AU40" i="4" s="1"/>
  <c r="V3" i="4"/>
  <c r="L3" i="4"/>
  <c r="AA37" i="4" s="1"/>
  <c r="F3" i="4"/>
  <c r="H37" i="4" s="1"/>
  <c r="D3" i="4"/>
  <c r="B37" i="4" s="1"/>
  <c r="H3" i="4"/>
  <c r="N37" i="4" s="1"/>
  <c r="B92" i="4"/>
  <c r="B2" i="4"/>
  <c r="D2" i="4" s="1"/>
  <c r="B43" i="4" s="1"/>
  <c r="T3" i="4"/>
  <c r="T5" i="4" s="1"/>
  <c r="P3" i="4"/>
  <c r="AN37" i="4" s="1"/>
  <c r="N3" i="4"/>
  <c r="AI37" i="4" s="1"/>
  <c r="T2" i="4"/>
  <c r="L2" i="4"/>
  <c r="AA43" i="4" s="1"/>
  <c r="N2" i="4"/>
  <c r="AI43" i="4" s="1"/>
  <c r="R2" i="4"/>
  <c r="AU43" i="4" s="1"/>
  <c r="J2" i="4"/>
  <c r="T43" i="4" s="1"/>
  <c r="V2" i="4"/>
  <c r="P2" i="4"/>
  <c r="AN43" i="4" s="1"/>
  <c r="H2" i="4"/>
  <c r="N43" i="4" s="1"/>
  <c r="F2" i="4"/>
  <c r="H43" i="4" s="1"/>
  <c r="P138" i="8"/>
  <c r="P156" i="8"/>
  <c r="P159" i="8"/>
  <c r="P153" i="8"/>
  <c r="P155" i="8"/>
  <c r="P142" i="8"/>
  <c r="P135" i="8"/>
  <c r="P171" i="8"/>
  <c r="P160" i="8"/>
  <c r="P152" i="8"/>
  <c r="P147" i="8"/>
  <c r="P139" i="8"/>
  <c r="P161" i="8"/>
  <c r="P168" i="8"/>
  <c r="P164" i="8"/>
  <c r="P149" i="8"/>
  <c r="P144" i="8"/>
  <c r="P141" i="8"/>
  <c r="P170" i="8"/>
  <c r="P158" i="8"/>
  <c r="P163" i="8"/>
  <c r="P143" i="8"/>
  <c r="P136" i="8"/>
  <c r="P165" i="8"/>
  <c r="P169" i="8"/>
  <c r="P154" i="8"/>
  <c r="P151" i="8"/>
  <c r="P140" i="8"/>
  <c r="P146" i="8"/>
  <c r="P167" i="8"/>
  <c r="P157" i="8"/>
  <c r="P150" i="8"/>
  <c r="P145" i="8"/>
  <c r="P133" i="8"/>
  <c r="P132" i="8"/>
  <c r="P162" i="8"/>
  <c r="P166" i="8"/>
  <c r="P148" i="8"/>
  <c r="P137" i="8"/>
  <c r="R5" i="4" l="1"/>
  <c r="AU39" i="4" s="1"/>
  <c r="N5" i="4"/>
  <c r="AI39" i="4" s="1"/>
  <c r="P5" i="4"/>
  <c r="AN39" i="4" s="1"/>
  <c r="O166" i="13"/>
  <c r="P165" i="13"/>
  <c r="O156" i="11"/>
  <c r="P155" i="11"/>
  <c r="O155" i="10"/>
  <c r="P154" i="10"/>
  <c r="O166" i="9"/>
  <c r="P165" i="9"/>
  <c r="O155" i="7"/>
  <c r="P155" i="7" s="1"/>
  <c r="P154" i="7"/>
  <c r="O166" i="6"/>
  <c r="P165" i="6"/>
  <c r="O168" i="5"/>
  <c r="P167" i="5"/>
  <c r="F5" i="4"/>
  <c r="H39" i="4" s="1"/>
  <c r="J5" i="4"/>
  <c r="T39" i="4" s="1"/>
  <c r="L5" i="4"/>
  <c r="AA39" i="4" s="1"/>
  <c r="D5" i="4"/>
  <c r="B39" i="4" s="1"/>
  <c r="O167" i="13" l="1"/>
  <c r="P166" i="13"/>
  <c r="O157" i="11"/>
  <c r="P156" i="11"/>
  <c r="O156" i="10"/>
  <c r="P155" i="10"/>
  <c r="O167" i="9"/>
  <c r="P166" i="9"/>
  <c r="O167" i="6"/>
  <c r="P166" i="6"/>
  <c r="O169" i="5"/>
  <c r="P168" i="5"/>
  <c r="O168" i="13" l="1"/>
  <c r="P168" i="13" s="1"/>
  <c r="P167" i="13"/>
  <c r="O158" i="11"/>
  <c r="P157" i="11"/>
  <c r="O157" i="10"/>
  <c r="P156" i="10"/>
  <c r="O168" i="9"/>
  <c r="P167" i="9"/>
  <c r="O168" i="6"/>
  <c r="P167" i="6"/>
  <c r="O170" i="5"/>
  <c r="P169" i="5"/>
  <c r="O159" i="11" l="1"/>
  <c r="P158" i="11"/>
  <c r="O158" i="10"/>
  <c r="P157" i="10"/>
  <c r="O169" i="9"/>
  <c r="P168" i="9"/>
  <c r="O169" i="6"/>
  <c r="P168" i="6"/>
  <c r="O171" i="5"/>
  <c r="P170" i="5"/>
  <c r="O160" i="11" l="1"/>
  <c r="P159" i="11"/>
  <c r="O159" i="10"/>
  <c r="P158" i="10"/>
  <c r="O170" i="9"/>
  <c r="P169" i="9"/>
  <c r="O170" i="6"/>
  <c r="P169" i="6"/>
  <c r="O172" i="5"/>
  <c r="P171" i="5"/>
  <c r="O161" i="11" l="1"/>
  <c r="P160" i="11"/>
  <c r="O160" i="10"/>
  <c r="P159" i="10"/>
  <c r="O171" i="9"/>
  <c r="P170" i="9"/>
  <c r="O171" i="6"/>
  <c r="P171" i="6" s="1"/>
  <c r="P170" i="6"/>
  <c r="O173" i="5"/>
  <c r="P172" i="5"/>
  <c r="O162" i="11" l="1"/>
  <c r="P161" i="11"/>
  <c r="O161" i="10"/>
  <c r="P160" i="10"/>
  <c r="O172" i="9"/>
  <c r="P171" i="9"/>
  <c r="O174" i="5"/>
  <c r="P173" i="5"/>
  <c r="O163" i="11" l="1"/>
  <c r="P162" i="11"/>
  <c r="O162" i="10"/>
  <c r="P161" i="10"/>
  <c r="O173" i="9"/>
  <c r="P172" i="9"/>
  <c r="O175" i="5"/>
  <c r="P175" i="5" s="1"/>
  <c r="P174" i="5"/>
  <c r="O164" i="11" l="1"/>
  <c r="P163" i="11"/>
  <c r="O163" i="10"/>
  <c r="P162" i="10"/>
  <c r="O174" i="9"/>
  <c r="P173" i="9"/>
  <c r="O165" i="11" l="1"/>
  <c r="P164" i="11"/>
  <c r="O164" i="10"/>
  <c r="P163" i="10"/>
  <c r="O175" i="9"/>
  <c r="P174" i="9"/>
  <c r="O166" i="11" l="1"/>
  <c r="P165" i="11"/>
  <c r="O165" i="10"/>
  <c r="P164" i="10"/>
  <c r="O176" i="9"/>
  <c r="P175" i="9"/>
  <c r="O167" i="11" l="1"/>
  <c r="P166" i="11"/>
  <c r="O166" i="10"/>
  <c r="P165" i="10"/>
  <c r="O177" i="9"/>
  <c r="P176" i="9"/>
  <c r="O168" i="11" l="1"/>
  <c r="P167" i="11"/>
  <c r="O167" i="10"/>
  <c r="P166" i="10"/>
  <c r="O178" i="9"/>
  <c r="P177" i="9"/>
  <c r="O169" i="11" l="1"/>
  <c r="P168" i="11"/>
  <c r="O168" i="10"/>
  <c r="P167" i="10"/>
  <c r="O179" i="9"/>
  <c r="P178" i="9"/>
  <c r="O170" i="11" l="1"/>
  <c r="P169" i="11"/>
  <c r="O169" i="10"/>
  <c r="P168" i="10"/>
  <c r="O180" i="9"/>
  <c r="P179" i="9"/>
  <c r="O171" i="11" l="1"/>
  <c r="P170" i="11"/>
  <c r="O170" i="10"/>
  <c r="P169" i="10"/>
  <c r="O181" i="9"/>
  <c r="P180" i="9"/>
  <c r="O172" i="11" l="1"/>
  <c r="P171" i="11"/>
  <c r="O171" i="10"/>
  <c r="P170" i="10"/>
  <c r="O182" i="9"/>
  <c r="P181" i="9"/>
  <c r="O173" i="11" l="1"/>
  <c r="P172" i="11"/>
  <c r="O172" i="10"/>
  <c r="P171" i="10"/>
  <c r="O183" i="9"/>
  <c r="P182" i="9"/>
  <c r="O174" i="11" l="1"/>
  <c r="P173" i="11"/>
  <c r="O173" i="10"/>
  <c r="P172" i="10"/>
  <c r="O184" i="9"/>
  <c r="P183" i="9"/>
  <c r="O175" i="11" l="1"/>
  <c r="P174" i="11"/>
  <c r="O174" i="10"/>
  <c r="P173" i="10"/>
  <c r="O185" i="9"/>
  <c r="P184" i="9"/>
  <c r="O176" i="11" l="1"/>
  <c r="P175" i="11"/>
  <c r="O175" i="10"/>
  <c r="P174" i="10"/>
  <c r="O186" i="9"/>
  <c r="P185" i="9"/>
  <c r="O177" i="11" l="1"/>
  <c r="P176" i="11"/>
  <c r="O176" i="10"/>
  <c r="P175" i="10"/>
  <c r="O187" i="9"/>
  <c r="P186" i="9"/>
  <c r="O178" i="11" l="1"/>
  <c r="P177" i="11"/>
  <c r="O177" i="10"/>
  <c r="P176" i="10"/>
  <c r="O188" i="9"/>
  <c r="P188" i="9" s="1"/>
  <c r="P187" i="9"/>
  <c r="O179" i="11" l="1"/>
  <c r="P178" i="11"/>
  <c r="O178" i="10"/>
  <c r="P177" i="10"/>
  <c r="O180" i="11" l="1"/>
  <c r="P179" i="11"/>
  <c r="O179" i="10"/>
  <c r="P178" i="10"/>
  <c r="O181" i="11" l="1"/>
  <c r="P180" i="11"/>
  <c r="O180" i="10"/>
  <c r="P179" i="10"/>
  <c r="O182" i="11" l="1"/>
  <c r="P181" i="11"/>
  <c r="O181" i="10"/>
  <c r="P180" i="10"/>
  <c r="O183" i="11" l="1"/>
  <c r="P182" i="11"/>
  <c r="O182" i="10"/>
  <c r="P181" i="10"/>
  <c r="O184" i="11" l="1"/>
  <c r="P183" i="11"/>
  <c r="O183" i="10"/>
  <c r="P182" i="10"/>
  <c r="O185" i="11" l="1"/>
  <c r="P184" i="11"/>
  <c r="O184" i="10"/>
  <c r="P183" i="10"/>
  <c r="O186" i="11" l="1"/>
  <c r="P185" i="11"/>
  <c r="O185" i="10"/>
  <c r="P184" i="10"/>
  <c r="O187" i="11" l="1"/>
  <c r="P186" i="11"/>
  <c r="O186" i="10"/>
  <c r="P185" i="10"/>
  <c r="O188" i="11" l="1"/>
  <c r="P187" i="11"/>
  <c r="O187" i="10"/>
  <c r="P186" i="10"/>
  <c r="O189" i="11" l="1"/>
  <c r="P188" i="11"/>
  <c r="O188" i="10"/>
  <c r="P187" i="10"/>
  <c r="O190" i="11" l="1"/>
  <c r="P189" i="11"/>
  <c r="O189" i="10"/>
  <c r="P189" i="10" s="1"/>
  <c r="P188" i="10"/>
  <c r="O191" i="11" l="1"/>
  <c r="P190" i="11"/>
  <c r="O192" i="11" l="1"/>
  <c r="P191" i="11"/>
  <c r="O193" i="11" l="1"/>
  <c r="P192" i="11"/>
  <c r="O194" i="11" l="1"/>
  <c r="P193" i="11"/>
  <c r="O195" i="11" l="1"/>
  <c r="P194" i="11"/>
  <c r="O196" i="11" l="1"/>
  <c r="P195" i="11"/>
  <c r="O197" i="11" l="1"/>
  <c r="P196" i="11"/>
  <c r="O198" i="11" l="1"/>
  <c r="P197" i="11"/>
  <c r="O199" i="11" l="1"/>
  <c r="P198" i="11"/>
  <c r="O200" i="11" l="1"/>
  <c r="P199" i="11"/>
  <c r="O201" i="11" l="1"/>
  <c r="P201" i="11" s="1"/>
  <c r="P200" i="11"/>
</calcChain>
</file>

<file path=xl/sharedStrings.xml><?xml version="1.0" encoding="utf-8"?>
<sst xmlns="http://schemas.openxmlformats.org/spreadsheetml/2006/main" count="3850" uniqueCount="959">
  <si>
    <t>Organisation</t>
  </si>
  <si>
    <t>Net EU Contribution</t>
  </si>
  <si>
    <t>GEOPONIKO PANEPISTIMION ATHINON</t>
  </si>
  <si>
    <t>HELLENIC CENTRE FOR MARINE RESEARCH</t>
  </si>
  <si>
    <t>ARISTOTELIO PANEPISTIMIO THESSALONIKIS</t>
  </si>
  <si>
    <t>ETHNIKO KENTRO EREVNAS KAI TECHNOLOGIKIS ANAPTYXIS</t>
  </si>
  <si>
    <t>PANEPISTIMIO AIGAIOU</t>
  </si>
  <si>
    <t>PANEPISTIMIO THESSALIAS</t>
  </si>
  <si>
    <t>NATIONAL TECHNICAL UNIVERSITY OF ATHENS - NTUA</t>
  </si>
  <si>
    <t>ELLINIKOS GEORGIKOS ORGANISMOS - DIMITRA</t>
  </si>
  <si>
    <t>API EUROPE MONOPROSOPI ETAIREIA PERIORISMENIS EFTHINIS YPIRESION EREVNAS KAI MELETIS STIN VIOTECHNOLOGIA</t>
  </si>
  <si>
    <t>CHAROKOPEIO PANEPISTIMIO</t>
  </si>
  <si>
    <t>CENTRE FOR RENEWABLE ENERGY SOURCES AND SAVING FONDATION</t>
  </si>
  <si>
    <t>DRAXIS ENVIRONMENTAL S.A.</t>
  </si>
  <si>
    <t>CLUSTER VIOOIKONOMIAS KAI PERIVALLONTOS DYTIKIS MAKEDONIAS</t>
  </si>
  <si>
    <t>PANEPISTIMIO KRITIS</t>
  </si>
  <si>
    <t>ETHNIKO KAI KAPODISTRIAKO PANEPISTIMIO ATHINON</t>
  </si>
  <si>
    <t>ETME PEPPAS KAI SYNERGATES EE</t>
  </si>
  <si>
    <t>WINGS ICT SOLUTIONS INFORMATION &amp; COMMUNICATION TECHNOLOGIES IKE</t>
  </si>
  <si>
    <t>ETAM ANONYMH ETAIREIA SYMBOYLEYTIKON KAI MELETHTIKON YPIRESION</t>
  </si>
  <si>
    <t>STREAMLINED SYMVOULI MECHANIKI EPE</t>
  </si>
  <si>
    <t>ORGANISMOS PLIROMON KE ELEGHOU KINOTIKON ENISHYSEON PROSANATOLISMOU KEEGGYISEON</t>
  </si>
  <si>
    <t>POLYTECHNEIO KRITIS</t>
  </si>
  <si>
    <t>BENAKI PHYTOPATHOLOGICAL INSTITUTE</t>
  </si>
  <si>
    <t>AGRO APPS I.K.E.</t>
  </si>
  <si>
    <t>Q-PLAN INTERNATIONAL ADVISORS PC</t>
  </si>
  <si>
    <t>PYROGENESIS SA</t>
  </si>
  <si>
    <t>APIVITA KALLYNTIKA DIAITITIKA FARMAKA ANONYMI EMPORIKI KAI VIOTECHNIKI ETAIREIA</t>
  </si>
  <si>
    <t>DIETHNES PANEPISTIMIO ELLADOS</t>
  </si>
  <si>
    <t>CHIMAR (HELLAS) AE - ANONYMI VIOMICHANIKI KAI EMPORIKI ETAIREIA CHIMIKON PROIONTON</t>
  </si>
  <si>
    <t>IDRYMA TECHNOLOGIAS KAI EREVNAS</t>
  </si>
  <si>
    <t>MPARMA STATHIS ANONYMI VIOMICHANIKIKAI EMPORIKI ETAIRIA</t>
  </si>
  <si>
    <t>VOLAKAKIS NIKOLAOS</t>
  </si>
  <si>
    <t>EMETRIS SYMVOULOI ANAPTYXIS ORGANOSIS KAI PLIROFORIKIS AE</t>
  </si>
  <si>
    <t>CENTAUR TECHNOLOGIES IKE</t>
  </si>
  <si>
    <t>BIOS AGROSYSTEMS SA</t>
  </si>
  <si>
    <t>G &amp; K KEFALAS GEORGIKI OE</t>
  </si>
  <si>
    <t>AGRODIATROFIKI SIMPRAKSI TIS PERIFERIAS KENTRIKIS MAKEDONIAS ASTIKI MI KERDOSKOPIKI ETAIREIA</t>
  </si>
  <si>
    <t>ANAPTYXIAKI ETAIREIA NOMOU THESSALONIKI AE</t>
  </si>
  <si>
    <t>KRITI</t>
  </si>
  <si>
    <t>LEVER S.A.  DEVELOPMENT CONSULTANTS</t>
  </si>
  <si>
    <t>EVRIKLIS FITSAKIS</t>
  </si>
  <si>
    <t>MEDITERRANEAN AGRONOMIC INSTITUTE OF CHANIA</t>
  </si>
  <si>
    <t>AGROTOBIOMHCHANIKOS SYNETAIRISMOS TYMPAKIOY</t>
  </si>
  <si>
    <t>SINETERISMOS PARAGOGON - KATANALOTON OIKOLOGIKON PROIONTON GAIA PE</t>
  </si>
  <si>
    <t>Organisation Type</t>
  </si>
  <si>
    <t>Higher or secondary education</t>
  </si>
  <si>
    <t>Private for profit (excl. education)</t>
  </si>
  <si>
    <t>Research organisations</t>
  </si>
  <si>
    <t>Public body (excl. research and education)</t>
  </si>
  <si>
    <t>Others</t>
  </si>
  <si>
    <t>ek</t>
  </si>
  <si>
    <t>Κοινωνικές Προκλήσεις</t>
  </si>
  <si>
    <t>Κοινοτική χρηματοδότηση στην Ελλάδα ανά επιμέρους πρόγραμμα (εκατ. ευρώ)</t>
  </si>
  <si>
    <t>Grants/thematic priority in Greece</t>
  </si>
  <si>
    <t>Participation per thematic Priority in Greece</t>
  </si>
  <si>
    <t>Success rate per thematic priority in Greece</t>
  </si>
  <si>
    <t>Eligible proposals per thematic priority in Greece</t>
  </si>
  <si>
    <t>Applications per thematic priority in Greece</t>
  </si>
  <si>
    <t>% Grants in Greece/ EU TOTAL grants στις Κοινωνικές προκλήσεις</t>
  </si>
  <si>
    <t>% Grants in Greece/ Grants Total in Greece in Κοινωνικές προκλήσεις</t>
  </si>
  <si>
    <t>Η Ευρώπη σε έναν μεταβαλλόμενο κόσμο - Πολυδεκτικές, καινοτόμες και στοχαστικές κοινωνίες</t>
  </si>
  <si>
    <t>Δράση για το κλίμα, περιβάλλον,αποδοτικότητα πόρων και πρώτες ύλες</t>
  </si>
  <si>
    <t>Επισιτιστική ασφάλεια, βιώσιμη γεωργία και δασοκομία, θαλάσσια και ναυτιλιακή έρευνα, έρευνα εσωτερικών υδάτων και βιοοικονομία</t>
  </si>
  <si>
    <t>Έξυπνες, πράσινες και ολοκληρωμένες μεταφορές</t>
  </si>
  <si>
    <t>Υγεία, δημογραφική μεταβολή και ευημερία</t>
  </si>
  <si>
    <t>Ασφαλής καθαρή και αποδοτική ενέργεια</t>
  </si>
  <si>
    <t>Aσφαλείς κοινωνίες - Προστασία της ελευθερίας και της ασφάλειας της Ευρώπης και των πολιτών της</t>
  </si>
  <si>
    <t>TOTAL Net EU Contribution per thematic priority</t>
  </si>
  <si>
    <t>Total EU Grants at the thematic priority</t>
  </si>
  <si>
    <t>Total EU participation per thematic priority</t>
  </si>
  <si>
    <t>Total EU success rate per thematic priority</t>
  </si>
  <si>
    <t>TOTAL EU Eligible proposals per thematic priority</t>
  </si>
  <si>
    <t>Total EU Applications per thematic priority</t>
  </si>
  <si>
    <t>Αττική</t>
  </si>
  <si>
    <t>Ν. Αιγαίο</t>
  </si>
  <si>
    <t>Δ. Μακεδονία</t>
  </si>
  <si>
    <t>Ιόνια Νησιά</t>
  </si>
  <si>
    <t>Σ. Ελλάδα</t>
  </si>
  <si>
    <t>Πελοπόννησος</t>
  </si>
  <si>
    <t>Β. Αγαίο</t>
  </si>
  <si>
    <t>Κρήτη</t>
  </si>
  <si>
    <t>Ανατ. Μακεδονία &amp; Θράκη</t>
  </si>
  <si>
    <t>Κ. Μακεδονία</t>
  </si>
  <si>
    <t>Θεσσαλία</t>
  </si>
  <si>
    <t>Ήπειρος</t>
  </si>
  <si>
    <t>Δ. Ελλάδα</t>
  </si>
  <si>
    <t>Κοινοτική Χρηματοδότηση</t>
  </si>
  <si>
    <t>Επιχορηγήσεις</t>
  </si>
  <si>
    <t>Πλήθος οργανισμών που συμμετέχουν σε έργα Η2020</t>
  </si>
  <si>
    <t>Ποσοστό Επιτυχίας</t>
  </si>
  <si>
    <t>Επιλέξιμες Προτάσεις</t>
  </si>
  <si>
    <t>Πλήθος Οργανισμών που αιτούνται στο Η2020</t>
  </si>
  <si>
    <t>Περιφέρεια</t>
  </si>
  <si>
    <t>Municipality of Chios</t>
  </si>
  <si>
    <t>AQUACULTURE FORKYS AE</t>
  </si>
  <si>
    <t>BIOGNOSIS ASTIKI ETAIREIA</t>
  </si>
  <si>
    <t>INSTITUTE OF ENTREPRENEURSHIP DEVELOPMENT</t>
  </si>
  <si>
    <t>DIKTYO GIA TIN VIOPOIKILOTITA KAI TIN OIKOLOGIA STI GEORGIA</t>
  </si>
  <si>
    <t>SYNETAIRISMOS AGROTON THESSALIAS</t>
  </si>
  <si>
    <t>ANAPTYXIAKI KARDITSAS ANAPTYXIAKI ANONIMI ETAIRIA O.T.A</t>
  </si>
  <si>
    <t>NEUROPUBLIC AE PLIROFORIKIS &amp; EPIKOINONION</t>
  </si>
  <si>
    <t>GALAXIDI MARINE FARM AE</t>
  </si>
  <si>
    <t>NUTRIA ANONYMI BIOMICHANIKI ETAIRIA TYPOPIISIS KAI EMPORIAS AGROTIKON PROIONTON</t>
  </si>
  <si>
    <t>IRIDA AE-PRODUCTS FOR ANIMAL PRODUCTION-SERVICES</t>
  </si>
  <si>
    <t>CORE INNOVATION AND TECHNOLOGY OE</t>
  </si>
  <si>
    <t>PERIFEREIA STEREAS ELLADAS</t>
  </si>
  <si>
    <t>KOTINO ANONYMI PTINOTROFIKI EMPORIKI KAI VIOMICHANIKI EPICHEIRISI AEVE</t>
  </si>
  <si>
    <t>ANONYMI ETAIREIA DIACHEIRISIS APORRIMMATON PER DYTIKIS MAKEDONIAS</t>
  </si>
  <si>
    <t>GRIGORIADIS KAI SOFOLOGIS OMORRYTHMOS ETAREIA</t>
  </si>
  <si>
    <t>PANEPISTIMIO DYTIKIS MAKEDONIAS</t>
  </si>
  <si>
    <t>PANEPISTIMIO PATRON</t>
  </si>
  <si>
    <t>INSTITOUTO TECHNOLOGIAS YPOLOGISTONKAI EKDOSEON DIOFANTOS</t>
  </si>
  <si>
    <t>KALLIERGEIES YDROVION ORGANISMON ANONYMOS ETAIREIA</t>
  </si>
  <si>
    <t>AGROTIKOS KTINOTROFIKOS SINETAIRISMOS DITIKIS ALLADOS</t>
  </si>
  <si>
    <t>DIMOKRITIO PANEPISTIMIO THRAKIS</t>
  </si>
  <si>
    <t>APOSTOLOS PAPADOPOULOS KAI SIA OE</t>
  </si>
  <si>
    <t>PANEPISTIMIO IOANNINON</t>
  </si>
  <si>
    <t>SKALOMA AE</t>
  </si>
  <si>
    <t>KEFALONIA FISHERIES INDUSTRIAL AND COMMERCIAL COMPANY AE</t>
  </si>
  <si>
    <t>ASTIKOS PROMITHEUTIKOS SYNETAIRISMOS PERIORISMENIS EUTHYNIS ALLOTROPON</t>
  </si>
  <si>
    <t>ANAPTYXIAKH MESSINIAS ANAPTYXIAKH AE</t>
  </si>
  <si>
    <t>IDRYMA KAPETAN VASILI KAI KARMEN CONSTANTAKOPOULOU</t>
  </si>
  <si>
    <t>EVANGELOS MIHOPOULOS &amp; SIA OE</t>
  </si>
  <si>
    <t>2. Υγεία και φάρμακα</t>
  </si>
  <si>
    <t>ΥΠΟΒΛΗΘΕΙΣΕΣ ΠΡΟΤΑΣΕΙΣ
(ΣΤΟ ΣΎΝΟΛΟ ΤΩΝ ΤΟΜΕΩΝ)</t>
  </si>
  <si>
    <t>ΕΡΕΥΝΩ-ΔΗΜΙΟΥΡΓΩ ΚΑΙΝΟΤΟΜΩ (Α΄ κύκλος)</t>
  </si>
  <si>
    <t>ΕΡΕΥΝΩ-ΔΗΜΙΟΥΡΓΩ ΚΑΙΝΟΤΟΜΩ (Β΄ κυκλος)</t>
  </si>
  <si>
    <t>ΘΕΤΙΚΑ ΑΞΙΟΛΟΓΗΘΕΙΣΕΣ ΠΡΟΤΑΣΕΙΣ 
(ΣΤΟ ΣΎΝΟΛΟ ΤΩΝ ΤΟΜΕΩΝ)</t>
  </si>
  <si>
    <t>ΕΝΤΑΓΜΕΝΑ ΕΡΓΑ 
(ΣΤΟ ΣΎΝΟΛΟ ΤΩΝ ΤΟΜΕΩΝ)</t>
  </si>
  <si>
    <t>Βιομηχανική Υπεροχή</t>
  </si>
  <si>
    <t>Grants</t>
  </si>
  <si>
    <t>Πρόσβαση σε κεφάλαια κινδύνου</t>
  </si>
  <si>
    <t>Βιοτεχνολογία</t>
  </si>
  <si>
    <t>Καινοτομία για ΜμΕ</t>
  </si>
  <si>
    <t>Νανοτεχνολογίες</t>
  </si>
  <si>
    <t>Διαστημική Τεχνολογία</t>
  </si>
  <si>
    <t>Προηγμένα υλικά</t>
  </si>
  <si>
    <t>Τεχνολογίες προηγμένης βιομηχανικής παραγωγής</t>
  </si>
  <si>
    <t>Τεχνολογίες Πληροφορίας και Επικοινωνιών (ICT)</t>
  </si>
  <si>
    <t>3.1.1-Βελτίωση, ανάπτυξη και αξιολόγηση νέων ποικιλιών/ ...</t>
  </si>
  <si>
    <t>3.1.2-Διατήρηση και οργάνωση των τραπεζών σπόρων και γενετικού υλικού/ ...</t>
  </si>
  <si>
    <t>3.1.3-Μελέτη και ανάδειξη της οικονομικής, κοινωνικής και περιβαλλοντικής αξίας των απειλούμενων αυτόχθονων φυλών παραγωγικών ζώων ...</t>
  </si>
  <si>
    <t>3.1.4-Δυνατότητες χρήσης καινοτόμων φαρμακευτικών/ αρωματικών φυτών ...</t>
  </si>
  <si>
    <t>3.1.5-Καινοτόμες διεργασίες για τη βελτιστοποίηση παραδοσιακών προϊόντων και την παραγωγή νέων προϊόντων με ανώτερα χαρακτηριστικά</t>
  </si>
  <si>
    <t>3.2.1-Μείωση κόστους παραγωγής και εισροών σε όλα τα συστήματα παραγωγής αγροτικών προϊόντων και τροφίμων</t>
  </si>
  <si>
    <t>3.2.2-Συστήματα και τεχνολογίες για ορθολογική διαχείριση και εξοικονόμηση υδάτινων πόρων</t>
  </si>
  <si>
    <t>3.2.3-Εξοικονόμηση ενέργειας/Αύξηση μεριδίου χρήσης Ανανεώσιμων πηγών ενέργειας.</t>
  </si>
  <si>
    <t>3.3.1-Ανάπτυξη και εφαρμογή συστημάτων ακριβείας στην γεωργική και κτηνοτροφική παραγωγή</t>
  </si>
  <si>
    <t>3.3.2-Σχεδιασμός, ανάπτυξη και εφαρμογή καινοτόμων τεχνολογιών για την ολιστική διαχείριση των γεωργοκτηνοτροφικών εκμεταλλεύσεων ...</t>
  </si>
  <si>
    <t>3.3.3-Διερεύνηση παραγωγής καινοτόμων κτηνοτροφικών καλλιεργειών / βιομηχανικών καλλιεργειών.</t>
  </si>
  <si>
    <t>3.3.4-Καινοτόμες τεχνικές για επιλεκτική συγκομιδή, επεξεργασία, συσκευασία, φρούτων και λαχανικών, ...</t>
  </si>
  <si>
    <t>3.4.1-Βιολογική και ολοκληρωμένη αγροτική παραγωγή με έμφαση στην χρήση εισροών από εγχώριες πηγές.</t>
  </si>
  <si>
    <t>3.4.2-Ανάπτυξη και αξιολόγηση νέων συστημάτων και τεχνολογιών διάγνωσης και καταπολέμησης εχθρών και ασθενειών ...</t>
  </si>
  <si>
    <t>3.4.3-Σχεδιασμός και ανάπτυξη σύγχρονων σταβλικών εγκαταστάσεων και θερμοκηπίων για παραγωγή προϊόντων ποιότητας.</t>
  </si>
  <si>
    <t>3.4.4-Ανάπτυξη και εφαρμογή καινοτόμων τεχνολογιών στις αγροδιατροφικές επιχειρήσεις ...</t>
  </si>
  <si>
    <t xml:space="preserve">3.4.5-Διερεύνηση χρήσης εναλλακτικών πρωτεϊνούχων ζωοτροφών στη ζωική παραγωγή. </t>
  </si>
  <si>
    <t>3.5.1-Μελέτη των ειδικών διατροφικών απαιτήσεων και προτιμήσεων των καταναλωτών της τρίτης ηλικίας ...</t>
  </si>
  <si>
    <t>3.5.2-Διερεύνηση του ρόλου της διατροφής κατά την εγκυμοσύνη και το θηλασμό</t>
  </si>
  <si>
    <t>3.5.3-Συνύπαρξη παχυσαρκίας και διατροφικών ανεπαρκειών στον παιδικό πληθυσμό</t>
  </si>
  <si>
    <t>3.5.4-Ανάπτυξη προϊόντων που στοχεύουν στην πρόληψη παθολογικών καταστάσεων και βελτίωση της ποιότητας ζωής.</t>
  </si>
  <si>
    <t>3.5.5-Ανάδειξη και αξιοποίηση συστατικών με πιθανή σημαντική βιολογική δράση ...</t>
  </si>
  <si>
    <t>3.6.1-Συστηματική διερεύνηση και παρακολούθηση των τροφιμογενών νοσημάτων ...</t>
  </si>
  <si>
    <t>3.6.2-Ανάπτυξη μεθόδων, μηχανισμών, εργαλείων για την εξακρίβωση της γνησιότητας των τροφίμων ...</t>
  </si>
  <si>
    <t>3.7.1-Σύγχρονες τεχνολογίες συσκευασίας, μεταποίησης, μετασυλλεκτικής συντήρησης αγροτικών προϊόντων και τροφίμων</t>
  </si>
  <si>
    <t>3.7.2-Ανάπτυξη και εφαρμογή νέων τεχνολογιών στην τυποποίηση, σήμανση, ιχνηλασιμότητα προϊόντων και τροφίμων από τη φυτική και ζωική παραγωγή.</t>
  </si>
  <si>
    <t>3.7.3-Εφαρμογή καινοτόμων τεχνολογιών για την ποιοτική κατάταξη του εγχώρια παραγόμενου κρέατος ...</t>
  </si>
  <si>
    <t>3.8.1-Μείωση περιβαλλοντικού αποτυπώματος σε όλα τα στάδια της αγροδιατροφικής αλυσίδας.</t>
  </si>
  <si>
    <t>3.8.2-Ανάπτυξη και αξιοποίηση νέων τεχνολογιών τηλεπισκόπησης και Γεωγραφικών Συστημάτων Πληροφοριών ...</t>
  </si>
  <si>
    <t>3.8.3-Καινοτόμες εφαρμογές γονιδιωματικής, πρωτεομικής, μεταβολομικής μεταγραφομικής και νέων βιοτεχνολογικών μεθόδων ...</t>
  </si>
  <si>
    <t>3.10.1-Άλλες αναδυόμενες τεχνολογίες. Ενδεικτικά: Κυκλική βιο­οικονομία και αειφορικά συστή</t>
  </si>
  <si>
    <t>3.1.6-Αξιοποίηση υπο-χρησιμοποιούμενων και παραπροϊόντων ελληνικών πρώτων υλών για την παρ</t>
  </si>
  <si>
    <t>3.6.3-Ανάπτυξη εργαλείων για τον εντοπισμό και την παρακολούθηση αναδυόμενων κινδύνων σε ό</t>
  </si>
  <si>
    <t>3.8.4-Συστήματα και τεχνολογίες για ορθολογική διαχείριση αποβλήτων και παραπροϊόντων σε ό</t>
  </si>
  <si>
    <t>3.9.12-Αύξηση διάρκειας ζωής προϊόντων (νέες συσκευασίες, κατεργασίες). Μέθοδοι μεταφοράς –</t>
  </si>
  <si>
    <t>3.9.13-Νέοι τρόποι μεταποίησης υπαρχόντων εκτρεφόμενων ειδών ψαριών (φιλέτα, προμαγειρευμέν</t>
  </si>
  <si>
    <t>3.9.14-Διαφοροποίηση - Εκτροφή νέων ειδών ιχθύων και οστρακοειδών με προστιθέμενη αξία.</t>
  </si>
  <si>
    <t>3.9.15-Αναγνώριση και καλλιέργεια τοπικών ειδών φυτοπλαγκτού ή και φυκών με οικονομικό ενδι</t>
  </si>
  <si>
    <t>3.9.1-Είδη εισβολείς (invasive species). Ένας πιθανός νέος θαλάσσιος πόρος. Τρόποι αξιοποί</t>
  </si>
  <si>
    <t>3.9.4-Βελτίωση των γνώσεων σχετικά με τον μεταβολισμό και τις διατροφικές απαιτήσεις των ε</t>
  </si>
  <si>
    <t>3.9.5-Αξιοποίηση υποπροϊόντων ψαριών και άλλων ζωικών υποπροϊόντων (processed animal prote</t>
  </si>
  <si>
    <t>3.9.6-Χρήση εναλλακτικών φυτικών πρώτων υλών με έμφαση σε τοπικές φυτικές ποικιλίες (σύνδε</t>
  </si>
  <si>
    <t>3.9.7-Νέες μέθοδοι αντιμετώπισης ιογενών και βακτηριακών μολύνσεων</t>
  </si>
  <si>
    <t>3.9.9-Νέες τεχνολογίες εκτροφής για υδατοκαλλιέργεια ακριβείας</t>
  </si>
  <si>
    <t>ΕΔΚ 'Α Κύκλος</t>
  </si>
  <si>
    <t>ΕΔΚ 'Β Κύκλος</t>
  </si>
  <si>
    <t>% 'Α Κύκλος</t>
  </si>
  <si>
    <t>% 'Β Κύκλος</t>
  </si>
  <si>
    <t>3.1.1</t>
  </si>
  <si>
    <t>3.1.2</t>
  </si>
  <si>
    <t>3.1.3</t>
  </si>
  <si>
    <t>3.1.4</t>
  </si>
  <si>
    <t>3.1.5</t>
  </si>
  <si>
    <t>3.1.6</t>
  </si>
  <si>
    <t>3.2.1</t>
  </si>
  <si>
    <t>3.2.2</t>
  </si>
  <si>
    <t>3.2.3</t>
  </si>
  <si>
    <t>3.3.1</t>
  </si>
  <si>
    <t>3.3.2</t>
  </si>
  <si>
    <t>3.3.3</t>
  </si>
  <si>
    <t>3.3.4</t>
  </si>
  <si>
    <t>3.4.1</t>
  </si>
  <si>
    <t>3.4.2</t>
  </si>
  <si>
    <t>3.4.3</t>
  </si>
  <si>
    <t>3.4.4</t>
  </si>
  <si>
    <t>3.4.5</t>
  </si>
  <si>
    <t>3.5.1</t>
  </si>
  <si>
    <t>3.5.2</t>
  </si>
  <si>
    <t>3.5.3</t>
  </si>
  <si>
    <t>3.5.4</t>
  </si>
  <si>
    <t>3.5.5</t>
  </si>
  <si>
    <t>3.6.1</t>
  </si>
  <si>
    <t>3.6.2</t>
  </si>
  <si>
    <t>3.6.3</t>
  </si>
  <si>
    <t>3.7.1</t>
  </si>
  <si>
    <t>3.7.2</t>
  </si>
  <si>
    <t>3.7.3</t>
  </si>
  <si>
    <t>3.8.1</t>
  </si>
  <si>
    <t>3.8.2</t>
  </si>
  <si>
    <t>3.8.3</t>
  </si>
  <si>
    <t>3.8.4</t>
  </si>
  <si>
    <t>3.9.1</t>
  </si>
  <si>
    <t>3.9.4</t>
  </si>
  <si>
    <t>3.9.5</t>
  </si>
  <si>
    <t>3.9.6</t>
  </si>
  <si>
    <t>3.9.7</t>
  </si>
  <si>
    <t>3.9.9</t>
  </si>
  <si>
    <t>3.9.12</t>
  </si>
  <si>
    <t>3.9.13</t>
  </si>
  <si>
    <t>3.9.14</t>
  </si>
  <si>
    <t>3.9.15</t>
  </si>
  <si>
    <t>3.10.1</t>
  </si>
  <si>
    <t>3.6.4- Ενεργός συσκευασία: αποτελεσματικότητα και ασφάλεια υλικών</t>
  </si>
  <si>
    <t>3.6.4</t>
  </si>
  <si>
    <t>ΕΙΔΙΚΕΣ ΔΡΑΣΕΙΣ</t>
  </si>
  <si>
    <t>Ν.Αιγαίο</t>
  </si>
  <si>
    <t>ΕΔΚ (Α' Κύκλος)</t>
  </si>
  <si>
    <t>ΕΔΚ (Β' Κύκλος)</t>
  </si>
  <si>
    <t>ERANETS</t>
  </si>
  <si>
    <t>ΔΙΜΕΡΗ</t>
  </si>
  <si>
    <t>Αγροδιατροφή</t>
  </si>
  <si>
    <t>Συνολικά</t>
  </si>
  <si>
    <t>Υγεία, Φάρμακα</t>
  </si>
  <si>
    <t>5.1.1-Εναλλακτικές/νέες οδοί χορήγησης φαρμάκων</t>
  </si>
  <si>
    <t>5.1.2-Νέες περιεκτικότητες φαρμάκων σε δραστικές ουσίες</t>
  </si>
  <si>
    <t>5.1.3-Νέες φαρμακοτεχνικές μορφές</t>
  </si>
  <si>
    <t>5.1.4-Ελεγχόμενοι ρυθμοί αποδέσμευσης δραστικών ουσιών</t>
  </si>
  <si>
    <t>5.1.5-Τροποποίηση φαρμακοτεχνικής μορφής με στόχο την βελτίωση της συνεργασιμότητας των ασθενών που λαμβάνουν φαρμακευτική αγωγή</t>
  </si>
  <si>
    <t>5.1.7-Καινοτομία στην παραγωγική διαδικασία του φαρμάκου</t>
  </si>
  <si>
    <t>5.1.8-Βελτίωση χαρακτηριστικών με ‘μικρές’ διαφοροποιήσεις δραστικών συστατικών</t>
  </si>
  <si>
    <t>5.1.9-Ποιοτική σύσταση φαρμάκων (χρήση διαφορετικών εκδόχων κλπ.)</t>
  </si>
  <si>
    <t>5.2.3-Ανάπτυξη φαρμακευτικών μορφών ή/και εξειδικευμένων συσκευών</t>
  </si>
  <si>
    <t>5.2.5-Εναλλακτικές οδούς χορήγησης που παρουσιάζουν πλεονεκτήματα σε σχέση με την καθιερωμένη οδό χορήγησης</t>
  </si>
  <si>
    <t>5.3.1-Κλινικές δοκιμές αποτελεσματικότητας και ασφάλειας (Φάσης I-III) επαναστοχευμένων θεραπειών σε νέες θεραπευτικές ενδείξεις</t>
  </si>
  <si>
    <t>5.3.2-Κλινικές δοκιμές αποτελεσματικότητας και ασφάλειας (Φάσης I-III) επαναστοχευμένων θεραπειών</t>
  </si>
  <si>
    <t>5.4.1-Αξιοποίηση ορθών αγροτικών πρακτικών καλλιέργειας για την παραγωγή επαναλήψιμης και άριστης ποιότητας φυτών, ...</t>
  </si>
  <si>
    <t>5.4.2-Ανάπτυξη της απαιτούμενης τεχνογνωσίας</t>
  </si>
  <si>
    <t>5.4.3-Κλινική αποτελεσματικότητα (αναγκαίες – απαιτούμενες κλινικές μελέτες) και μελέτες ασφάλειας προϊόντων (Μελέτες για in vitro και in vivo φαρμακολογικές δράσεις φυτικών ουσιών)</t>
  </si>
  <si>
    <t>5.5.1-Προηγμένα συστήματα πρόληψης επικίνδυνων καταστάσεων για χρόνιους ασθενείς</t>
  </si>
  <si>
    <t>5.5.2-Υπηρεσίες και συστήματα για την υποστήριξη εξατομικευμένων προσεγγίσεων αυτοδιαχείρισης χρόνιων ασθενών</t>
  </si>
  <si>
    <t>5.5.3-Υπηρεσίες και συστήματα για την αποτίμηση και την υποστήριξη της υγιούς, ενεργού και ανεξάρτητης διαβίωσης ηλικιωμένων</t>
  </si>
  <si>
    <t>5.5.4-Συστήματα στήριξης απόφασης για τον εντοπισμό, την αποτροπή ή/και την παρακολούθηση ανεπιθύμητων δράσεων φαρμάκων στο κλινικό περιβάλλον</t>
  </si>
  <si>
    <t>5.5.5-Προηγμένα συστήματα στήριξης ιατρικής απόφασης και ηλεκτρονική συνταγογράφηση</t>
  </si>
  <si>
    <t>5.5.6-Προηγμένα συστήματα προτεραιοποίησης εξέτασης περιστατικών (triage systems)</t>
  </si>
  <si>
    <t>5.5.7-Συστήματα τηλεϊατρικής και υπηρεσίες διασυνδεδεμένης υγείας</t>
  </si>
  <si>
    <t>5.5.8-Συστήματα Επιδημιολογικής Επιτήρησης &amp; Παρέμβασης</t>
  </si>
  <si>
    <t>5.6.1-Ανάπτυξη πιστότερων μοντέλων ανθρωπίνων νοσημάτων...</t>
  </si>
  <si>
    <t>5.6.2-Ανάπτυξη και εφαρμογή μοντέλων ανθρωπίνων νοσημάτων...</t>
  </si>
  <si>
    <t>5.6.3-Ανάπτυξη μεθοδολογιών και πρωτόκολλων...</t>
  </si>
  <si>
    <t>5.7.1-Εξατομικευμένη ανάλυση γονιδιωμάτων του ανθρώπου...</t>
  </si>
  <si>
    <t>5.7.2-Εξατομικευμένη επιγονιδιωματική, πρωτεομική, μεταβολομική ανάλυση .</t>
  </si>
  <si>
    <t>5.7.3-Ανάπτυξη δικτύων πρόβλεψης...</t>
  </si>
  <si>
    <t>5.7.4-Μελέτη οργανό- και ιστό- ειδικών μακρομορίων, ...</t>
  </si>
  <si>
    <t>5.7.5-Κατανόηση των διαταραχών που προκαλούν τα φάρμακα στα βιολογικά δίκτυα.</t>
  </si>
  <si>
    <t>5.7.6-Ψηφιοποίηση των ιατρικών δεδομένων σε εύχρηστες και ασφαλείς βάσεις δεδομένων.</t>
  </si>
  <si>
    <t>5.7.7-Εργαλεία/μέθοδοι διαχείρισης μεγάλου όγκου βιοδεδομένων...</t>
  </si>
  <si>
    <t>5.7.8-Εξατομικευμένες προηγμένες θεραπείες, ...</t>
  </si>
  <si>
    <t>5.8.1-Ανάπτυξη καινοτόμων διαγνωστικών ραδιοφαρμάκων μοριακής ιατρικής απεικόνισης και κλ</t>
  </si>
  <si>
    <t>5.8.2-Ανάπτυξη σύγχρονων θεραπευτικών ραδιοφαρμάκων για την αντιμετώπιση του καρκίνου και</t>
  </si>
  <si>
    <t>5.9.1-Αναδυόμενες τεχνολογίες στον τομέα Υγεία και Φάρμακα</t>
  </si>
  <si>
    <t>5.1.6-Βελτίωση βιοδιαθεσιμότητας και φαρμακοκινητικών χαρακτηριστικών</t>
  </si>
  <si>
    <t>5.2.1-Συνταγογραφικές τάσεις που διαμορφώνει η χρόνια κλινική αντιμετώπιση διαφόρων ασθενειών με χαμηλή συμμόρφωση ασθενών</t>
  </si>
  <si>
    <t>5.2.2-Συνταγογραφικές τάσεις που διαμορφώνονται με βάση τη συννοσηρότητα</t>
  </si>
  <si>
    <t>5.2.4-Καλύτερη συμμόρφωση λόγω της μείωσης του συνολικού αριθμού χρησιμοποιούμενων δισκίων</t>
  </si>
  <si>
    <t>5.1.1</t>
  </si>
  <si>
    <t>5.1.6</t>
  </si>
  <si>
    <t>5.2.1</t>
  </si>
  <si>
    <t>5.2.2</t>
  </si>
  <si>
    <t>5.2.4</t>
  </si>
  <si>
    <t>5.1.2</t>
  </si>
  <si>
    <t>5.1.3</t>
  </si>
  <si>
    <t>5.1.4</t>
  </si>
  <si>
    <t>5.1.5</t>
  </si>
  <si>
    <t>5.1.7</t>
  </si>
  <si>
    <t>5.1.8</t>
  </si>
  <si>
    <t>5.1.9</t>
  </si>
  <si>
    <t>5.2.3</t>
  </si>
  <si>
    <t>5.2.5</t>
  </si>
  <si>
    <t>5.3.1</t>
  </si>
  <si>
    <t>5.3.2</t>
  </si>
  <si>
    <t>5.4.1</t>
  </si>
  <si>
    <t>5.4.2</t>
  </si>
  <si>
    <t>5.4.3</t>
  </si>
  <si>
    <t>5.5.1</t>
  </si>
  <si>
    <t>5.5.2</t>
  </si>
  <si>
    <t>5.5.3</t>
  </si>
  <si>
    <t>5.5.4</t>
  </si>
  <si>
    <t>5.5.5</t>
  </si>
  <si>
    <t>5.5.6</t>
  </si>
  <si>
    <t>5.5.7</t>
  </si>
  <si>
    <t>5.5.8</t>
  </si>
  <si>
    <t>5.6.1</t>
  </si>
  <si>
    <t>5.6.2</t>
  </si>
  <si>
    <t>5.6.3</t>
  </si>
  <si>
    <t>5.7.1</t>
  </si>
  <si>
    <t>5.7.2</t>
  </si>
  <si>
    <t>5.7.3</t>
  </si>
  <si>
    <t>5.7.4</t>
  </si>
  <si>
    <t>5.7.5</t>
  </si>
  <si>
    <t>5.7.6</t>
  </si>
  <si>
    <t>5.7.7</t>
  </si>
  <si>
    <t>5.7.8</t>
  </si>
  <si>
    <t>5.8.1</t>
  </si>
  <si>
    <t>5.8.2</t>
  </si>
  <si>
    <t>5.9.1</t>
  </si>
  <si>
    <t>% Α΄ Κύκλος</t>
  </si>
  <si>
    <t>% Β΄ Κύκλος</t>
  </si>
  <si>
    <t>Ενέργεια</t>
  </si>
  <si>
    <t>7.1.1-Νέες λύσεις θέρμανσης και ψύξης με χρήση θερμικών πηγών χαμηλής ενθαλπίας</t>
  </si>
  <si>
    <t>7.1.2-Αυξάνοντας τη δυναμική εφαρμογής μέτρων ενεργειακής απόδοσης στη βιομηχανία και τη βιομηχανία υπηρεσιών</t>
  </si>
  <si>
    <t>7.1.3-Αύξηση της Ενεργειακής Απόδοσης σε βιομηχανίες εντάσεως ενέργειας – Αξιοποίηση απορριπτόμενης θερμότητας – Αξιοποίηση ΑΠΕ</t>
  </si>
  <si>
    <t>7.1.4-Μείωση κόστους μετατροπής υφιστάμενων κτηρίων σε σχεδόν μηδενικού ενεργειακού αποτυπώματος</t>
  </si>
  <si>
    <t>7.2.1-Συγκεντρωτικά ηλιακά συστήματα / Ανάπτυξη θερμικών ηλιακών συλλεκτών/συστημάτων παραγωγής θερμότητας ...</t>
  </si>
  <si>
    <t>7.2.2-Ηλιοθερμοχημικές τεχνολογίες, διεργασίες και εφαρμογές</t>
  </si>
  <si>
    <t>7.2.3-Ηλιακή Ψύξη</t>
  </si>
  <si>
    <t>7.2.4-Αιολική Ενέργεια με έμφαση στην ανάπτυξη δυνατοτήτων ανέγερσης παράκτιων αιολικών πάρκων</t>
  </si>
  <si>
    <t>7.2.5-Υδροηλεκτρικά με έμφαση στην on-line παρακολούθηση, ευέλικτη λειτουργία &amp; περιβαλλοντικά αποδεκτή χρήση των υδάτων των ποταμών</t>
  </si>
  <si>
    <t>7.2.6-Τεχνολογίες παραγωγής ισχύος από ανανεώσιμες πηγές θερμότητας χαμηλής ενθαλπίας</t>
  </si>
  <si>
    <t>7.2.7-Επιδεικτική εφαρμογή τεχνολογίας κυματικής ενέργειας</t>
  </si>
  <si>
    <t>7.3.1-Ανάπτυξη ενεργειακών τεχνολογιών για τη δημιουργία αλυσίδων αξίας αξιοποίησης τοπικά διαθέσιμης βιομάζας</t>
  </si>
  <si>
    <t>7.3.2-Ανάπτυξη και βελτιστοποίηση τεχνολογιών ενεργειακής αξιοποίησης αγροτικών υπολειμμάτων &amp; ανακτημένων υλικών ...</t>
  </si>
  <si>
    <t>7.3.3-Ανάπτυξη &amp; Βελτιστοποίηση τεχνολογιών παραγωγής ηλεκτρισμού από βιομάζα ή δεύτερης γενιάς βιοκαύσιμα</t>
  </si>
  <si>
    <t>7.4.1-Ανάπτυξη τεχνολογιών και εφαρμογών τοπικής / μικρής κλίμακας αποθήκευση ηλεκτρικής ή θερμικής ενέργειας</t>
  </si>
  <si>
    <t>7.4.2-Ανάπτυξη νέων ή βελτιωμένων τεχνολογιών αποθήκευσης με υψηλότερη απόδοση, διαθεσιμότητα, αντοχή, απόδοση, ασφάλεια και χαμηλότερο κόστος</t>
  </si>
  <si>
    <t>7.4.3-Ανάπτυξη &amp; Επίδειξη τεχνολογιών αποθήκευσης ενέργειας που βασίζονται σε ηλεκτροχημικές εφαρμογές ...</t>
  </si>
  <si>
    <t>7.5.1-Ανάπτυξη συστημάτων παραγωγής ενέργειας (ηλεκτρισμού/συμπαραγωγής) από κυψέλες καυσίμου ...</t>
  </si>
  <si>
    <t>7.5.2-Ανάπτυξη τεχνολογιών παραγωγής, ανάκτησης, καθαρισμού και αποθήκευσης υδρογόνου από βιοαέριο ...</t>
  </si>
  <si>
    <t>7.6.1-Τεχνικοοικονομική αποτίμηση εφαρμογής υπηρεσιών και τεχνολογιών έξυπνων δικτύων, ...</t>
  </si>
  <si>
    <t>7.6.2-Νέες μεθοδολογίες και εργαλεία ανάπτυξης και σχεδιασμού δικτύου μεταφοράς</t>
  </si>
  <si>
    <t>7.7.1-Αποτελεσματικές τεχνολογίες μετατροπής του CO2 προς χημικά / καύσιμα</t>
  </si>
  <si>
    <t>7.7.2-Ευέλικτα και αποδοτικά εργοστάσια παραγωγής ηλεκτρικής ενέργειας από ορυκτά καύσιμα</t>
  </si>
  <si>
    <t>7.7.3-Μείωση του αποτυπώματος CO2 των βιομηχανιών ενεργειακής έντασης ...</t>
  </si>
  <si>
    <t>7.7.4-Καινοτόμες διεργασίες εντατικοποίησης αξιοποίησης ορυκτών καυσίμων</t>
  </si>
  <si>
    <t>ΤΠΕ</t>
  </si>
  <si>
    <t>8.1.1-Ανοιχτά, μεγάλου όγκου, δεδομένα (open data, big data)</t>
  </si>
  <si>
    <t>8.1.3-Αυτόματη μετάφραση</t>
  </si>
  <si>
    <t>8.1.4-Ανάπτυξη προηγμένου ψυχαγωγικού λογισμικού και καινοτόμων τεχνολογιών παιγνίων και τεχνικών gamification</t>
  </si>
  <si>
    <t>8.1.5-Πολυτροπική και φυσική αλληλεπίδραση με υπολογιστή, φωνητική και μη φωνητική</t>
  </si>
  <si>
    <t>8.1.6-Τεχνολογίες επαυξημένης, εικονικής και μεικτής πραγματικότητας</t>
  </si>
  <si>
    <t>8.1.7-Τεχνολογίες επιτήρησης (Τεχνολογίες ανάλυσης και σύντηξης ετερογενών, πολυμεσικών, δ</t>
  </si>
  <si>
    <t>8.2.1-Έξυπνα δίκτυα και νέες αρχιτεκτονικές διαδικτύου</t>
  </si>
  <si>
    <t>8.2.2-Έξυπνες τεχνολογίες για οπτικά &amp; ασύρματα δίκτυα</t>
  </si>
  <si>
    <t>8.2.3-Προηγμένες υποδομές &amp; υπηρεσίες νέφους</t>
  </si>
  <si>
    <t>8.2.4-Εργαλεία &amp; μέθοδοι για ανάπτυξη λογισμικού</t>
  </si>
  <si>
    <t>8.2.5-Πλατφόρμες συλλογικής ευαισθητοποίησης για αειφορία και κοινωνική καινοτομία</t>
  </si>
  <si>
    <t>8.2.6-Προηγμένες υποδομές δικτύων 5G για το Διαδίκτυο του μέλλοντος.</t>
  </si>
  <si>
    <t>8.2.7-Δορυφορικό διαδίκτυο και δορυφορικό IoT</t>
  </si>
  <si>
    <t>8.3.1-Διαδίκτυο των πραγμάτων (Internet of things) και Πλατφόρμες - εφαρμογές διασύνδεσης «έξυπνων» αντικειμένων.</t>
  </si>
  <si>
    <t>8.3.2-Τεχνολογίες και συστήματα τεχνητής νοημοσύνης και μηχανικής μάθησης με δυνατότητα πρ</t>
  </si>
  <si>
    <t>8.4.1-Νέα γενιά ρομπότ και υποστηρικτικών τεχνολογιών με εφαρμογή στην βιομηχανία και την παροχή υπηρεσιών</t>
  </si>
  <si>
    <t>8.4.2-Λειτουργία σε δυναμικά περιβάλλοντα πραγματικού κόσμου, με αυξημένες δυνατότητες αυτονομίας, προσαρμοστικότητας και ασφαλούς αλληλεπίδρασης με τους ανθρώπους</t>
  </si>
  <si>
    <t>8.4.3-Συστήματα «έξυπνης παραγωγής» με ρομποτικά συστήματα</t>
  </si>
  <si>
    <t>8.5.1-Βελτιστοποίηση διαδικασιών παραγωγής</t>
  </si>
  <si>
    <t>8.5.2-Τεχνολογίες μοντελοποίησης, προσομοίωσης, ανάλυσης και πρόβλεψης υποστηριζόμενες από ΤΠΕ</t>
  </si>
  <si>
    <t>8.5.3-3D Printing</t>
  </si>
  <si>
    <t>8.5.4-Έξυπνες τεχνολογίες και στρατηγικές για την επιμήκυνση του λειτουργικού χρόνου ζωής των συστημάτων παραγωγής</t>
  </si>
  <si>
    <t>8.5.5-Τεχνολογίες και στρατηγικές μηδενικών σφαλμάτων σε έξυπνα εργοστάσια (Zero Defect Manufacturing)</t>
  </si>
  <si>
    <t>8.5.6-Ολοκληρωμένες τεχνολογίες γρήγορης επανα-παραμετροποίησης υποδομών για την στήριξη ευέλικτων συστημάτων παραγωγής (Reconfigurable Manufacturing Systems / Industry 4.0)</t>
  </si>
  <si>
    <t>8.6.10-Διαδικασίες παραγωγής μικροηλεκτρονικών και ηλεκτρονικών διατάξεων</t>
  </si>
  <si>
    <t>8.6.11-Ηλεκτρονικά χαμηλής κατανάλωσης</t>
  </si>
  <si>
    <t>8.6.1-Νάνο-Μικροηλεκτρονική και ενσωματωμένα συστήματα</t>
  </si>
  <si>
    <t>8.6.2-Αισθητήρες (MEMS - Microelectromechanical systems)</t>
  </si>
  <si>
    <t>8.6.3-Ψηφιακά ηλεκτρονικά</t>
  </si>
  <si>
    <t>8.6.4-Ηλεκτρονικά και ενσωματωμένα συστήματα διαχείρισης ήχου, βίντεο και εικόνας</t>
  </si>
  <si>
    <t>8.6.5-Συστήματα και εργαλεία ηλεκτρονικής ασφάλειας</t>
  </si>
  <si>
    <t>8.6.6-Συστήματα και εξαρτήματα για «smart wearables»</t>
  </si>
  <si>
    <t>8.6.7-Μικροκυματικές διατάξεις</t>
  </si>
  <si>
    <t>8.6.8-Οπτικές διατάξεις</t>
  </si>
  <si>
    <t>8.6.9-Εργαλεία σχεδίασης και προσομοίωσης μικροηλεκτρονικών διατάξεων</t>
  </si>
  <si>
    <t>8.7.1-Ιδιωτικότητα και ασφάλεια προσωπικών δεδομένων</t>
  </si>
  <si>
    <t>8.7.2-Αξιοπιστία και ποιότητα πληροφορίας και διαδικτυακών προφίλ</t>
  </si>
  <si>
    <t>8.7.3-Ασφάλεια διαδικτύου και τεχνολογίες εντοπισμού παράνομου περιεχομένου</t>
  </si>
  <si>
    <t>8.7.4-Ηλεκτρονική ταυτοποίηση προσώπων (eID), αντικειμένων και ηλεκτρονικής πληροφορίας</t>
  </si>
  <si>
    <t>8.7.5-Κατανεμημένη ψηφιακή ασφάλεια δεδομένων</t>
  </si>
  <si>
    <t>7.1.1</t>
  </si>
  <si>
    <t>7.1.2</t>
  </si>
  <si>
    <t>7.1.3</t>
  </si>
  <si>
    <t>7.1.4</t>
  </si>
  <si>
    <t>7.2.1</t>
  </si>
  <si>
    <t>7.2.2</t>
  </si>
  <si>
    <t>7.2.3</t>
  </si>
  <si>
    <t>7.2.4</t>
  </si>
  <si>
    <t>7.2.5</t>
  </si>
  <si>
    <t>7.2.6</t>
  </si>
  <si>
    <t>7.2.7</t>
  </si>
  <si>
    <t>7.3.1</t>
  </si>
  <si>
    <t>7.3.2</t>
  </si>
  <si>
    <t>7.3.3</t>
  </si>
  <si>
    <t>7.4.1</t>
  </si>
  <si>
    <t>7.4.2</t>
  </si>
  <si>
    <t>7.4.3</t>
  </si>
  <si>
    <t>7.5.1</t>
  </si>
  <si>
    <t>7.5.2</t>
  </si>
  <si>
    <t>7.6.1</t>
  </si>
  <si>
    <t>7.6.2</t>
  </si>
  <si>
    <t>7.7.1</t>
  </si>
  <si>
    <t>7.7.2</t>
  </si>
  <si>
    <t>7.7.3</t>
  </si>
  <si>
    <t>7.7.4</t>
  </si>
  <si>
    <t>Περιβάλλον</t>
  </si>
  <si>
    <t>4.10.1-Δράσεις μετριασμού αναφορικά με το περιβαλλοντικό αποτύπωμα μιας επιχείρησης (carbon footprint).</t>
  </si>
  <si>
    <t>4.10.2-Αφαλάτωση στα νησιά και δράσεις για προστασία περιοχών από την ανύψωση της στάθμης της θάλασσας.</t>
  </si>
  <si>
    <t>4.10.3-Επιδράσεις κλιματικής αλλαγής στο αστικό περιβάλλον.</t>
  </si>
  <si>
    <t>4.10.4-Ανάπτυξη καινοτόμων τεχνολογικών προϊόντων και μεθοδολογιών μείωσης των επιπτώσεων,...</t>
  </si>
  <si>
    <t>4.10.5-Ανάπτυξη μεθόδων, υποδομών και τεχνολογιών  για την ταυτόχρονη αντιμετώπιση της κλι</t>
  </si>
  <si>
    <t>4.10.6-Επιδράσεις σεισμικής δραστηριότητας στα Δίκτυα Υποδομών</t>
  </si>
  <si>
    <t>4.10.7-Μέτρα πρόληψης της διάβρωσης παράκτιων ζωνών και επιδράσεις ακραίων κυματικών φαινο</t>
  </si>
  <si>
    <t>4.10.8-Βελτίωση της αποδοτικότητας των δικτύων απορροής όμβριων υδάτων πόλεων και συστημάτ</t>
  </si>
  <si>
    <t>4.11.1-Συλλογή, Ανάλυση, Επεξεργασία και Διάχυση Δορυφορικών Δεδομένων ...</t>
  </si>
  <si>
    <t>4.11.2-Σύνθεση και ολοκλήρωση περιβαλλοντικών και πληθυσμιακών μετρήσεων για την εκτίμηση</t>
  </si>
  <si>
    <t>4.11.3-Μέτρα αξιολόγησης εκτάσεων και εκμετάλλευση υποβαθμισμένων εδαφών για παραγωγή βιομ</t>
  </si>
  <si>
    <t>4.12.1-Άλλες αναδυόμενες τεχνολογίες: Ενδεικτικά: Καινοτόμες τεχνολογίες που βασίζονται στ</t>
  </si>
  <si>
    <t>4.1.1-Ανάπτυξη συστημάτων επεξεργασίας αποβλήτων πριν προωθηθούν για επόμενη αξιοποίηση</t>
  </si>
  <si>
    <t>4.1.2-Ανάπτυξη υπολογιστικών μοντέλων μέσω της μεθοδολογίας της ανάλυσης κύκλου ζωής.</t>
  </si>
  <si>
    <t>4.1.3-Ανάπτυξη πράσινων διεργασιών και τεχνολογιών για την αξιοποίηση συστατικών από απόβ</t>
  </si>
  <si>
    <t>4.1.4-Ανάπτυξη βιώσιμων παρεμβάσεων στη διαχείριση αποβλήτων στο πλαίσιο της κυκλικής οικ</t>
  </si>
  <si>
    <t>4.2.1-Ανάπτυξη μονάδων διαλογής και ανάκτησης υλικών...</t>
  </si>
  <si>
    <t>4.2.3-Ανάπτυξη μονάδων βιοσταθεροποίησης (βιοξήρανσης και κομποστοποίησης) και βελτιστοποίηση μονάδων αναερόβιας χώνευσης</t>
  </si>
  <si>
    <t>4.2.5-Ανάπτυξη μονάδων παραγωγής προϊόντων από δευτερογενή υλικά εφαρμόζοντας τις αρχές τ</t>
  </si>
  <si>
    <t>4.3.1-Εκμετάλλευση αγροτικών και δασικών υπολειμμάτων</t>
  </si>
  <si>
    <t>4.3.2-Ανάπτυξη και εφαρμογή τεχνολογιών συλλογής, διαχείρισης και αξιοποίησης αγροτικών υπολειμμάτων και κλαδοδεμάτων (πράσινων υπολειμμάτων).</t>
  </si>
  <si>
    <t>4.3.3-Διαχείριση παραπροϊόντων από τον ελαιουργικό κλάδο.</t>
  </si>
  <si>
    <t>4.3.4-Ανάπτυξη καινοτόμων τεχνολογιών διαχείρισης αγροτικών αποβλήτων.</t>
  </si>
  <si>
    <t>4.4.10-Ανάπτυξη καινοτόμων τεχνολογιών για την επαναχρησιμοποίηση ΑΕΚΚ ως αδρανών υλικών</t>
  </si>
  <si>
    <t>4.4.12-Ανακύκλωση και διαχείριση υλικών μπαταριών και καταλυτών αυτοκινήτων με έμφαση στην</t>
  </si>
  <si>
    <t>4.4.1-Ανάπτυξη μεθόδων προετοιμασίας για επαναχρησιμοποίηση αποβλήτων (π.χ. ΑΗΗΕ και ανταλλακτικών ΟΤΚΖ).</t>
  </si>
  <si>
    <t>4.4.2-Αξιοποίηση και αναγέννηση ανακτηθέντων υλικών κατά την ανακύκλωση ηλεκτρονικών και ηλεκτρικών αποβλήτων.</t>
  </si>
  <si>
    <t>4.4.3-Προτυποποίηση απορρύπανσης ΟΤΚΖ</t>
  </si>
  <si>
    <t>4.4.6-Ανάκτηση μετάλλων από βιομηχανικά απόβλητα μεταλλουργικών δραστηριοτήτων</t>
  </si>
  <si>
    <t>4.4.7-Ανάκτηση υλικών, επαναχρησιμοποίηση και ανάκτηση ενέργειας (εναλλακτικά καύσιμα).</t>
  </si>
  <si>
    <t>4.4.8-Προώθηση βιομηχανικής συμβίωσης.</t>
  </si>
  <si>
    <t>4.4.9-Βελτιστοποίηση διεργασιών διαχείρισης επικίνδυνων και τοξικών αποβλήτων.</t>
  </si>
  <si>
    <t>4.5.1-Ανάπτυξη εναλλακτικών λύσεων για την απορρόφηση των προϊόντων ανακύκλωσης των ελαστικών:</t>
  </si>
  <si>
    <t>4.6.1-Επαναχρησιμοποίηση υγρών αποβλήτων. Ανάπτυξη ώριμων τεχνολογιών παραγωγής καθαρού νερού για χρήση στη γεωργία</t>
  </si>
  <si>
    <t>4.6.2-Αξιοποίηση υγρών αποβλήτων προς παραγωγή βιοκαυσίμων.</t>
  </si>
  <si>
    <t>4.6.3-Ανάπτυξη συστημάτων επεξεργασίας αστικών και βιομηχανικών λυμάτων.</t>
  </si>
  <si>
    <t>4.7.1-Ανάπτυξη παρατηρητηρίων ποιότητας υδάτινων πόρων, και εδαφών</t>
  </si>
  <si>
    <t>4.7.2-Ανάπτυξη καινοτόμων, φθηνών και ενεργειακά αποδοτικών τεχνολογιών απορρύπανσης εδαφών και υπογείων υδάτων...</t>
  </si>
  <si>
    <t>4.7.3-Έρευνα για την αποκατάσταση υδάτινων σωμάτων (ποταμών, λιμνών, υγροτόπων) ...</t>
  </si>
  <si>
    <t>4.7.5-Αποκατάσταση επανίδρυση υποβαθμισμένων-ερημοποιημένων μεσογειακών περιοχών.</t>
  </si>
  <si>
    <t>4.7.6-Ανάπτυξη συστημάτων υψηλής προστιθέμενης αξίας στις θαλάσσιες μεταφορές ιδιαίτερα σ</t>
  </si>
  <si>
    <t>4.7.7-Ανάπτυξη αισθητήρων και ολοκληρωμένου συστήματος καταγραφής της ποιότητας των θαλάσ</t>
  </si>
  <si>
    <t>4.7.8-Ανάπτυξη καινοτόμων και φιλικών προς το περιβάλλον τεχνολογιών για την απορρύπανση</t>
  </si>
  <si>
    <t>4.7.9-Ευφυή συστήματα αποκατάστασης διαταραγμένων εδαφών από ανθρωπογενείς δραστηριότητες</t>
  </si>
  <si>
    <t>4.8.1-Βελτίωση της παρακολούθησης της ποιότητας του αέρα ...</t>
  </si>
  <si>
    <t>4.8.2-Ανάπτυξη νέων αισθητήρων και ολοκληρωμένων συστημάτων καταγραφής</t>
  </si>
  <si>
    <t>4.8.3-Ανάπτυξη μεθόδων και υποδομών για την πρόγνωση της ποιότητας του αέρα και τον προσδιορισμό των πηγών...</t>
  </si>
  <si>
    <t>4.8.4-Αποτύπωση εκπομπών από μεταφορές /βιομηχανία και ανάπτυξη και εφαρμογή τεχνολογιών μείωσης τους.</t>
  </si>
  <si>
    <t>4.8.5-Προώθηση τεχνολογιών δέσμευσης και χρήσης CO2 ...</t>
  </si>
  <si>
    <t>4.8.6-Μείωση εκπομπών τοξικών ρύπων (CO, HC, NOx) και μικροσωματιδίων βαρέων οχημάτων και</t>
  </si>
  <si>
    <t>4.8.7-Μείωση εκπομπών μικροσωματιδίων, οξειδίων του αζώτου και οξειδίων του θείου στην να</t>
  </si>
  <si>
    <t>4.9.1-Ανάπτυξη πρακτικών και μεθόδων για άμεση χρήση στη γεωργία (για παραγωγή προϊόντων) που διατηρούν τη βιοποικιλότητα</t>
  </si>
  <si>
    <t>4.9.2-Κλιματικές υπηρεσίες ...</t>
  </si>
  <si>
    <t>8.1.1</t>
  </si>
  <si>
    <t>8.6.3</t>
  </si>
  <si>
    <t>8.6.4</t>
  </si>
  <si>
    <t>8.6.5</t>
  </si>
  <si>
    <t>8.6.6</t>
  </si>
  <si>
    <t>8.6.7</t>
  </si>
  <si>
    <t>8.1.2</t>
  </si>
  <si>
    <t>8.1.3</t>
  </si>
  <si>
    <t>8.1.4</t>
  </si>
  <si>
    <t>8.1.5</t>
  </si>
  <si>
    <t>8.1.6</t>
  </si>
  <si>
    <t>8.1.7</t>
  </si>
  <si>
    <t>8.2.1</t>
  </si>
  <si>
    <t>8.2.2</t>
  </si>
  <si>
    <t>8.2.3</t>
  </si>
  <si>
    <t>8.2.4</t>
  </si>
  <si>
    <t>8.2.5</t>
  </si>
  <si>
    <t>8.2.6</t>
  </si>
  <si>
    <t>8.2.7</t>
  </si>
  <si>
    <t>8.3.1</t>
  </si>
  <si>
    <t>8.6.1</t>
  </si>
  <si>
    <t>8.6.2</t>
  </si>
  <si>
    <t>8.3.2</t>
  </si>
  <si>
    <t>8.4.1</t>
  </si>
  <si>
    <t>8.4.2</t>
  </si>
  <si>
    <t>8.4.3</t>
  </si>
  <si>
    <t>8.5.1</t>
  </si>
  <si>
    <t>8.5.2</t>
  </si>
  <si>
    <t>8.5.3</t>
  </si>
  <si>
    <t>8.5.4</t>
  </si>
  <si>
    <t>8.5.5</t>
  </si>
  <si>
    <t>8.5.6</t>
  </si>
  <si>
    <t>8.6.8</t>
  </si>
  <si>
    <t>8.6.9</t>
  </si>
  <si>
    <t>8.6.10</t>
  </si>
  <si>
    <t>8.6.11</t>
  </si>
  <si>
    <t>8.7.1</t>
  </si>
  <si>
    <t>8.7.2</t>
  </si>
  <si>
    <t>8.7.3</t>
  </si>
  <si>
    <t>8.7.4</t>
  </si>
  <si>
    <t>8.7.5</t>
  </si>
  <si>
    <t>4.2.2-Επέμβαση σε υφιστάμενες ή νέες μονάδες μηχανικής και βιολογικής επεξεργασίας ...</t>
  </si>
  <si>
    <t>4.2.4-Ανάπτυξη μονάδων παραγωγής υγρών βιοκαυσίμων.</t>
  </si>
  <si>
    <t>4.4.4-Ανάπτυξη συστημάτων συλλογής και μεταφοράς βιομηχανικών αποβλήτων και καθορισμός προδιαγραφών για την τελική τους διάθεση.</t>
  </si>
  <si>
    <t>4.4.5-Επεξεργασία υπολειμμάτων τεμαχισμού (shredding) σε μονάδες επεξεργασίας μεταλλικών αποβλήτων ή αποβλήτων που περιέχουν μέταλλα</t>
  </si>
  <si>
    <t>4.1.1</t>
  </si>
  <si>
    <t>4.2.2</t>
  </si>
  <si>
    <t>4.2.4</t>
  </si>
  <si>
    <t>4.4.4</t>
  </si>
  <si>
    <t>4.4.5</t>
  </si>
  <si>
    <t>4.7.3</t>
  </si>
  <si>
    <t>4.1.2</t>
  </si>
  <si>
    <t>4.1.3</t>
  </si>
  <si>
    <t>4.1.4</t>
  </si>
  <si>
    <t>4.2.1</t>
  </si>
  <si>
    <t>4.2.3</t>
  </si>
  <si>
    <t>4.2.5</t>
  </si>
  <si>
    <t>4.3.1</t>
  </si>
  <si>
    <t>4.3.2</t>
  </si>
  <si>
    <t>4.3.3</t>
  </si>
  <si>
    <t>4.3.4</t>
  </si>
  <si>
    <t>4.4.1</t>
  </si>
  <si>
    <t>4.4.2</t>
  </si>
  <si>
    <t>4.4.3</t>
  </si>
  <si>
    <t>4.4.6</t>
  </si>
  <si>
    <t>4.4.7</t>
  </si>
  <si>
    <t>4.4.8</t>
  </si>
  <si>
    <t>4.4.9</t>
  </si>
  <si>
    <t>4.4.10</t>
  </si>
  <si>
    <t>4.4.11</t>
  </si>
  <si>
    <t>4.5.1</t>
  </si>
  <si>
    <t>4.6.1</t>
  </si>
  <si>
    <t>4.6.2</t>
  </si>
  <si>
    <t>4.6.3</t>
  </si>
  <si>
    <t>4.7.1</t>
  </si>
  <si>
    <t>4.7.6</t>
  </si>
  <si>
    <t>4.7.7</t>
  </si>
  <si>
    <t>4.7.8</t>
  </si>
  <si>
    <t>4.7.9</t>
  </si>
  <si>
    <t>4.8.1</t>
  </si>
  <si>
    <t>4.8.2</t>
  </si>
  <si>
    <t>4.8.3</t>
  </si>
  <si>
    <t>4.8.4</t>
  </si>
  <si>
    <t>4.8.5</t>
  </si>
  <si>
    <t>4.8.6</t>
  </si>
  <si>
    <t>4.8.7</t>
  </si>
  <si>
    <t>4.7.2</t>
  </si>
  <si>
    <t>4.7.4-Ολοκληρωμένη Διαχείριση υδάτων εντός του Συστήματος
Διαχείρισης Προστατευόμενων Περιοχών.</t>
  </si>
  <si>
    <t>4.7.4</t>
  </si>
  <si>
    <t>4.7.5</t>
  </si>
  <si>
    <t>4.9.1</t>
  </si>
  <si>
    <t>4.9.2</t>
  </si>
  <si>
    <t>4.10.1</t>
  </si>
  <si>
    <t>4.10.3</t>
  </si>
  <si>
    <t>4.10.4</t>
  </si>
  <si>
    <t>4.10.5</t>
  </si>
  <si>
    <t>4.10.6</t>
  </si>
  <si>
    <t>4.10.7</t>
  </si>
  <si>
    <t>4.10.8</t>
  </si>
  <si>
    <t>4.11.1</t>
  </si>
  <si>
    <t>4.11.2</t>
  </si>
  <si>
    <t>4.11.3</t>
  </si>
  <si>
    <t>4.12.1</t>
  </si>
  <si>
    <t>4.10.2</t>
  </si>
  <si>
    <t>6.1.10-Αύξηση  του  βαθμού  καθετοποίησης  των  προσφερόμενων υπηρεσιών.</t>
  </si>
  <si>
    <t>6.1.11-Ανάπτυξη συνεργειών μεταξύ κρίκων εφοδιαστικής αλυσίδας</t>
  </si>
  <si>
    <t>6.1.12-Ενίσχυση των διασυνδέσεων της αλυσίδας αξίας του τομέα μεταφορών με άλλες αλυσίδες αξίας</t>
  </si>
  <si>
    <t>6.1.13-Ανάπτυξη των agrologistics για υποστήριξη της διάθεσης αγροτικών προϊόντων στην αγορά.</t>
  </si>
  <si>
    <t>6.1.14-Ανάπτυξη εφαρμογών City Logistics</t>
  </si>
  <si>
    <t>6.1.15-Ανάπτυξη εφαρμογών για την εξυπηρέτηση της εφοδιαστικής αλυσίδας στις νησιωτικές περιοχές.</t>
  </si>
  <si>
    <t>6.1.16-Ασφαλής αποθήκευση - διακίνηση επικίνδυνων εμπορευμάτων σε εμπορευματικούς σταθμούς.</t>
  </si>
  <si>
    <t>6.1.1-Μετατόπιση μεταφορικού όγκου από το οδικό δίκτυο στο σιδηροδρομικό.</t>
  </si>
  <si>
    <t>6.1.2-Αξιοποίηση και αναβάθμιση ανεκμετάλλευτων αποθηκευτικών χώρων, με έμφαση σε μεγάλα αστικά κέντρα</t>
  </si>
  <si>
    <t>6.1.3-Διευκόλυνση και ανάπτυξη των συνδυασμένων και πολυτροπικών μεταφορών</t>
  </si>
  <si>
    <t>6.1.4-Ανάπτυξη  νέων  μοντέλων  συνεργατικού  χαρακτήρα,  για  την αποτελεσματικότερη και φιλικότερη στο περιβάλλον μεταφορά εμπορευματικών προϊόντων</t>
  </si>
  <si>
    <t>6.1.5-Ανάπτυξη εφαρμογών και συστημάτων για την ασφαλέστερη μεταφορά</t>
  </si>
  <si>
    <t>6.1.6-Ανάπτυξη και χρήση νέων συστημάτων και τεχνολογιών</t>
  </si>
  <si>
    <t>6.1.7-Ανάπτυξη και χρήση εφαρμογών και συστημάτων για την ασφαλέστερη οδήγηση κατά την οδική μεταφορά.</t>
  </si>
  <si>
    <t>6.1.8-Σχεδιασμός εγκαταστάσεων και αποθήκευσης LNG για τον ανεφοδιασμό πλοίων.</t>
  </si>
  <si>
    <t>6.1.9-Συγκέντρωση και αναβάθμιση των εμπορευματικών κέντρων</t>
  </si>
  <si>
    <t>6.2.1-Χρήση νέων τεχνολογιών για την αύξηση της οδικής ασφάλειας</t>
  </si>
  <si>
    <t>6.2.2-Συστήματα υποστήριξης οδηγών</t>
  </si>
  <si>
    <t>6.2.3-Ανάπτυξη και εφαρμογή ολοκληρωμένων αρχιτεκτονικών ευφυών συστημάτων μεταφορών σε αστικό και εθνικό επίπεδο.</t>
  </si>
  <si>
    <t>6.2.4-Χρήση νέων τεχνολογιών για τη βελτίωση των μεταφορών και της διαλειτουργικότητας τους</t>
  </si>
  <si>
    <t xml:space="preserve">6.2.5-Σχεδιασμός   έξυπνων   λιμενικών   υποδομών   και   χρήση πληροφοριακών  συστημάτων  Λιμενικής  Κοινότητας </t>
  </si>
  <si>
    <t>6.2.6-Σχεδιασμός έξυπνων λιμενικών υποδομών και χρήση πληροφοριακών συστημάτων Λιμενικής Κοινότητας (PCSs)</t>
  </si>
  <si>
    <t>6.2.7-Τεχνολογίες (συστήματα και εργαλεία) επαυξημένης πραγματικότητας και τεχνητής νοημοσύνης για τη βελτίωση της εφοδιαστικής αλυσίδας.</t>
  </si>
  <si>
    <t>6.3.10-Ανάπτυξη τεχνολογιών και συστημάτων κίνησης οχημάτων</t>
  </si>
  <si>
    <t>6.3.11-Βελτίωση της κατασκευής και αύξηση του κύκλου ζωής των μεταφορικών μέσων,</t>
  </si>
  <si>
    <t>6.3.12-Ανάπτυξη πρωτοποριακών και πολυπαραμετρικών σχεδιαστικών λύσεων για σασί οχημάτων,</t>
  </si>
  <si>
    <t>6.3.1-Ανάπτυξη ολοκληρωμένων προσωποποιημένων και ηλεκτρονικών υπηρεσιών</t>
  </si>
  <si>
    <t>6.3.2-Ανάπτυξη τεχνολογιών βελτιστοποίησης της ενεργειακής κατανάλωσης στις λιμενικές διαδικασίες.</t>
  </si>
  <si>
    <t>6.3.3-Ανάπτυξη καινοτόμων λύσεων μείωσης εκπομπών από τα μέσα και τις υποδομές μεταφορών</t>
  </si>
  <si>
    <t>6.3.4-Εφαρμογές  καινοτόμων  διαλειτουργικών  λύσεων  για  την απρόσκοπτη  πρόσβαση  σε  πολλαπλές  υπηρεσίες  μεταφορών</t>
  </si>
  <si>
    <t>6.3.5-Ανάπτυξη συστημάτων i) έως v)</t>
  </si>
  <si>
    <t>6.3.6-Ανάπτυξη και εφαρμογή τεχνικών ανάλυσης μεγάλου όγκου δεδομένων για της κινητικότητα και τις μεταφορές</t>
  </si>
  <si>
    <t>6.3.7-Ανάπτυξη και εφαρμογή αισθητήρων για διαχείριση κινητικότητας χαμηλού κόστους και μεγάλης αποτελεσματικότητας.</t>
  </si>
  <si>
    <t>6.3.8-Ανάπτυξη μοντέλων προσομοίωσης και μελέτης της δομής και λειτουργίας των αστικών δικτύων</t>
  </si>
  <si>
    <t xml:space="preserve">6.3.9-Εκπόνηση   μητροπολιτικών   σχεδίων   βιώσιμων   αστικών εμπορευματικών μεταφορών </t>
  </si>
  <si>
    <t>6.4.1-Παροχή κινητικότητας από-πόρτα-σε-πόρτα μέσω του συστήματος των Δημόσιων Συγκοινωνιών</t>
  </si>
  <si>
    <t>6.4.2-Ενίσχυση της κοινής χρήσης οχημάτων, ιδίως ηλεκτροκίνητων (vehicle sharing systems).</t>
  </si>
  <si>
    <t>6.4.3-Εφαρμογές  διασύνδεσης  και  διαλειτουργικότητας  μέσων μεταφοράς (Δημόσιων και Ιδιωτικών)</t>
  </si>
  <si>
    <t>6.4.4-Αυτόματη οδήγηση στις ελληνικές πόλεις:</t>
  </si>
  <si>
    <t>6.4.5-Βέλτιστη διανομή εμπορευμάτων σε αστικές περιοχές.</t>
  </si>
  <si>
    <t>6.5.1-Ανάπτυξη καινοτόμων λύσεων και υπηρεσιών για την αντιμετώπιση των προβλημάτων</t>
  </si>
  <si>
    <t>6.5.2-Βελτίωση  της  αποδοτικότητας  αστικών  και  υπεραστικών μεταφορών</t>
  </si>
  <si>
    <t>6.5.3-Ενίσχυση  της  πρόσβασης  σε  απομονωμένα  τμήματα  του χερσαίου  Ελλαδικού  χώρου  με  την  αξιοποίηση  των συνδυασμένων μεταφορών</t>
  </si>
  <si>
    <t>6.1.17-Τεχνολογίες blockchain και εφαρμογές τους στην εφοδιαστική αλυσίδα για καλύτερη και</t>
  </si>
  <si>
    <t>6.2.8-Τεχνολογίες και (έξυπνοι) αισθητήρες αυτοματοποίησης, ενσωματωμένα συστήματα παρακολ</t>
  </si>
  <si>
    <t>6.2.9-Τεχνολογίες ηλεκτροκίνησης οχημάτων, πλοίων και τρένων</t>
  </si>
  <si>
    <t>6.2.10-Τεχνολογίες διασύνδεσης με έμφαση σε 5G, Mobile Edge computing και υβριδικές τεχνολο</t>
  </si>
  <si>
    <t>6.2.11-Εφαρμογές ασφάλειας και κυβερνοασφάλειας για μεταφορές και εφοδιαστική αλυσίδα</t>
  </si>
  <si>
    <t>6.2.12-Νέες μέθοδοι, εφαρμογές και εργαλεία εκπαίδευσης οδηγών και προσωπικού ειδικά στις ν</t>
  </si>
  <si>
    <t>6.2.13-Νέα μοντέλα και εφαρμογές προσομοίωσης για τις μεταφορές, κυκλοφοριακά μοντέλα κτλ λ</t>
  </si>
  <si>
    <t>6.2.14-Τεχνολογίες μη επανδρωμένων εναέριων οχημάτων (drones) για την βελτίωση των city log</t>
  </si>
  <si>
    <t>6.2.15-Ανάπτυξη Τεχνολογιών και Εφαρμογών για Κατασκευή και Εξοπλισμό Μικρών Σκαφών (Ακτοπλ</t>
  </si>
  <si>
    <t>6.2.16-Εφαρμογές, τεχνολογίες και συστήματα για τη βελτιστοποίηση (ενεργειακή, επιχειρησιακ</t>
  </si>
  <si>
    <t>6.3.13-Εφαρμογές ανακύκλωσης και κυκλικής οικονομίας στις μεταφορές και στην εφοδιαστική αλ</t>
  </si>
  <si>
    <t>6.3.14-Εφαρμογές και νέα δίκτυα ηλεκτρικής φόρτισης και σταθμών για υβριδικά οχήματα</t>
  </si>
  <si>
    <t>6.4.6-Ανάπτυξη εφαρμογών City Logistics για την αποτελεσματικότερη και φιλικότερη στο περι</t>
  </si>
  <si>
    <t>6.6.1-Άλλες αναδυόμενες τεχνολογίες</t>
  </si>
  <si>
    <t>6.5.4-Ανάπτυξη εφαρμογών για την εξυπηρέτηση της εφοδιαστικής αλυσίδας στις νησιωτικές περ</t>
  </si>
  <si>
    <t>6.5.5-Ηλεκτρικά πλοία για μικρές και μεσαίες αποστάσεις.</t>
  </si>
  <si>
    <t>Υλικα</t>
  </si>
  <si>
    <t>Μεταφορές</t>
  </si>
  <si>
    <t>1.10.1-Επιστρώσεις με φυσική λειτουργικότητα</t>
  </si>
  <si>
    <t>1.10.2-Επιστρώσεις με φυσικοχημική λειτουργικότητα</t>
  </si>
  <si>
    <t>1.11.1-Διεργασίες εναπόθεσης με υγρές μεθόδους</t>
  </si>
  <si>
    <t>1.11.2-Μεθοδολογία χαρακτηρισμού επιφανειών και επιστρώσεων</t>
  </si>
  <si>
    <t>1.12.1-Σύνθετα πολυμερικής μήτρας με φυτικές νανο-προσμίξεις ως ενισχυτική φάση (π.χ. κυτταρίνη).</t>
  </si>
  <si>
    <t>1.12.3-Νανοσύνθετα πολυμερικής μήτρας με διασπορά νανοσωματιδίων ευγενών μετάλλων ( Ag, Au, κλπ)</t>
  </si>
  <si>
    <t>1.12.4-Πολυμερή Νανοσύνθετα με βάση το γραφένιο και άλλα 2-σδιάστατα υλικά</t>
  </si>
  <si>
    <t>1.13.1-Ενσωμάτωση και ολοκλήρωση μη-συμβατικών τεχνολογιών για την ανάπτυξη νέων πολυλειτου</t>
  </si>
  <si>
    <t>1.13.2-Ανάπτυξη ή Ενσωμάτωση και δια- λειτουργικότητα προσθετικών μεθόδων παρασκευής (Addit</t>
  </si>
  <si>
    <t>1.13.4-Ανάπτυξη/σχεδιασμός παραγωγικής διαδικασίας προηγμένων μεταλλικών προϊόντων υψηλών α</t>
  </si>
  <si>
    <t>1.13.5-Ανάπτυξη νέων μεθόδων και επικαλύψεων (coatings) για εφαρμογές προστασίας κινούμενων</t>
  </si>
  <si>
    <t>1.13.6-Χρήση διεργασιών και μεθοδολογίας για τον συγχρονισμό των φάσεων παραγωγής και την μ</t>
  </si>
  <si>
    <t>1.13.7-Συστήματα Παρακολούθησης και Αυτοΐασης (Self-healing systems) γραμμών παραγωγής:</t>
  </si>
  <si>
    <t>1.14.3-Σύγχρονες διεργασίες μεταποίησης τόσο για την πρωτογενή παραγωγή υλικών, όσο και στι</t>
  </si>
  <si>
    <t>1.14.4-Πολλαπλής κλίμακας μοντελοποίηση / προσομοίωση  πολύπλοκων διεργασιών / κατεργασιών</t>
  </si>
  <si>
    <t>1.14.5-Ενσωμάτωση έξυπνων λύσεων, αναβάθμιση και εκσυγχρονισμός διατάξεων μεταποίησης/παραγ</t>
  </si>
  <si>
    <t>1.15.3-Μέθοδοι διαχείρισης, μετρολογία και επιθεώρηση, συμπεριλαμβανομένων των μη- καταστρο</t>
  </si>
  <si>
    <t>1.15.5-Ανάπτυξη μεθόδων και διατάξεων για την ενίσχυση του ποιοτικού ελέγχου στην παραγωγικ</t>
  </si>
  <si>
    <t>1.15.6-Ανάπτυξη καινοτόμων υλικών με υπολογιστικά μοντέλα προσομοιώσεων πολλαπλής κλίμακας</t>
  </si>
  <si>
    <t>1.16.1-Νέα κράματα για χρήσεις στις μεταφορές, κατασκευές, τον ενεργειακό τομέα και την συσ</t>
  </si>
  <si>
    <t>1.16.2-Ανάπτυξη υλικών υψηλής ειδικής αντοχής (λόγος αντοχής προς βάρος) για την κατασκευή</t>
  </si>
  <si>
    <t>1.16.3-Ανάπτυξη προηγμένων σύνθετων υλικών, οργανικών, ελαστομερών</t>
  </si>
  <si>
    <t>1.16.4-Ανάπτυξη υλικών και ανακύκλωση για ιδιαίτερα απαιτητικά περιβάλλοντα χρήσης στις κατ</t>
  </si>
  <si>
    <t>1.16.5-Ανάπτυξη αντισεισμικών ή και αειφόρων κατασκευών, υψηλού χρόνου ζωής, με δομικά υλικ</t>
  </si>
  <si>
    <t>1.16.6-Ανάπτυξη προηγμένων υλικών για μέσα προστασίας (π.χ. για στρατό, αστυνομία, πυρόσβεσ</t>
  </si>
  <si>
    <t>1.17.1-Ανάπτυξη δομικών υλικών ή και συστημάτων για χρήση σε κατασκευές και υποδομές με βελ</t>
  </si>
  <si>
    <t>1.17.2-Ανάπτυξη ή εφαρμογή νέων δομικών υλικών (τσιμέντο, σκυρόδεμα, φυσικά υλικά, μεταλλικ</t>
  </si>
  <si>
    <t>1.17.3-Εκμετάλλευση εγχώριων φυσικών πόρων (π.χ. βιομηχανικά ορυκτά και μεταλλεύματα) για ε</t>
  </si>
  <si>
    <t>1.17.4-Ενσωμάτωση προηγμένων τεχνολογιών, στοιχείων ή συστημάτων αυτοματισμού στις κατασκευ</t>
  </si>
  <si>
    <t>1.18.1-Ανάπτυξη ινωδών, υφασμένων ή μη υφασμένων (non-woven) υλικών για έξυπνα ενδύματα, μέ</t>
  </si>
  <si>
    <t>1.18.2-Υλικά και συστήματα για έξυπνες και λειτουργικές συσκευασίες.</t>
  </si>
  <si>
    <t>1.18.3-Τεχνολογίες πλαστικών, βιοπλαστικά, βιοαποικοδομήσιμα, ειδικά πολυμερή για βιομηχανι</t>
  </si>
  <si>
    <t>1.18.4-Υλικά συσκευασίας και συντήρησης τροφίμων και αγροτικών προϊόντων.</t>
  </si>
  <si>
    <t>1.19.1-Κυκλική οικονομία: Ανακύκλωση &amp; επανάχρηση για τη δευτερογενή παραγωγή υλικών</t>
  </si>
  <si>
    <t>1.19.4-Συστήματα και διεργασίες ιχνηλάτησης και παρακολούθησης κύκλου ζωής προϊόντων</t>
  </si>
  <si>
    <t>1.1.1-Ικριώματα Μηχανικής και Αναγέννησης Ιστών</t>
  </si>
  <si>
    <t>1.1.2-Εμφυτεύσιμα Μικρο/Νανο συστήματα, διατάξεις, μικρο-τσιπς για:</t>
  </si>
  <si>
    <t>1.20.1-Ενσωμάτωση και δια- λειτουργικότητα ψηφιακών τεχνολογιών και εργαλείων εκπαίδευσης κ</t>
  </si>
  <si>
    <t>1.21.1-Άλλες αναδυόμενες τεχνολογίες. Ενδεικτικά: υλικά για κβαντικές τεχνολογίες, υλικά με</t>
  </si>
  <si>
    <t>1.2.1-Νέα διαγνωσιοθεραπευτικά βιοϋλικά:</t>
  </si>
  <si>
    <t>1.2.2-Διαγνωσιοθεραπευτικές διάταξεις:</t>
  </si>
  <si>
    <t>1.3.1-Υλικά για διατάξεις λογικής και μνήμης με χαμηλή κατανάλωση ισχύος</t>
  </si>
  <si>
    <t>1.3.2-Υλικά για ηλεκτρονικά ισχύος</t>
  </si>
  <si>
    <t>1.3.3-Υλικά για φωτονικές τεχνολογίες</t>
  </si>
  <si>
    <t>1.3.4-Υλικά για διάφανες ολοκληρωμένες οπτο-ηλεκτρονικές εφαρμογές (οξείδια, 2-   διάστατα</t>
  </si>
  <si>
    <t>1.4.1-Ενσωμάτωση υλικών (ανόργανων ή οργανικών) σε μορφή λεπτών υμενίων, νανοσυρμάτων ή νανοσωματιδίων,</t>
  </si>
  <si>
    <t>1.4.2-Υλικά για συγκομιδή ενέργειας από το περιβάλλον</t>
  </si>
  <si>
    <t>1.4.4-Ολοκλήρωση μικρο-ρευστομηχανικών συστημάτων σε επίπεδο ψηφίδας</t>
  </si>
  <si>
    <t>1.5.1-Πολυμερικά και οργανικά υλικά</t>
  </si>
  <si>
    <t>1.6.1-Φωτοβολταϊκά πυριτίου και άλλων ανόργανων ημιαγωγών</t>
  </si>
  <si>
    <t>1.6.2-Φωτοβολταϊκά ευαισθητοποιημένων ημιαγωγών (DSSC)</t>
  </si>
  <si>
    <t>1.6.3-Οργανικά και εκτυπωμένα φωτοβολταϊκά</t>
  </si>
  <si>
    <t>1.6.4-Φωτοβολταϊκά που βασίζονται σε περοβσκίτες και φωτοβολταϊκά που βασίζονται σε νέες ιδέες που αναφέρονται τόσο στο βασικό υλικό τους όσο και στην αρχιτεκτονική τους</t>
  </si>
  <si>
    <t>1.7.1-Υλικά Μνήμης Σχήματος</t>
  </si>
  <si>
    <t>1.7.2-Πιεζοηλεκτρικά υλικά (Piezoelectric)</t>
  </si>
  <si>
    <t>1.7.4-Συστήματα Αυτοϊασης (Self-healing systems)</t>
  </si>
  <si>
    <t>1.8.1-Ανάπτυξη μαγνητικών υλικών</t>
  </si>
  <si>
    <t>1.8.2-Θερμοηλεκτρικά Υλικά (Thermoelectric Materials)</t>
  </si>
  <si>
    <t>1.8.3-Ευφυή συστήματα μετατροπής ενέργειας (energy conversion systems)</t>
  </si>
  <si>
    <t>1.8.4-Χρωμογενή (θερμοχρωμικά, ηλεκτροχρωμικά, φωτοχρωμικά), φωτοκαταλυτικά και αυτοκαθαριζόμενα υλικά για εξοικονόμηση ενέργειας</t>
  </si>
  <si>
    <t>1.8.5-Νανοπορώδη Υλικά για αποθήκευση/διαχωρισμό/καθαρισμό αερίων / υγρών ενεργειακού ενδιαφέροντος</t>
  </si>
  <si>
    <t>1.8.6-Νανοδομημένα υλικά με προσμίξεις πχ οξειδίων μετάλλων, αλλοτροπικών μορφών άνθρακα κ</t>
  </si>
  <si>
    <t>1.9.3-Ανάπτυξη υλικών επικαλύψεων, επιχρισμάτων, υμενίων π.χ. νανοσύνθετων υπερυδρόφοβων υλικών, για την προστασία εμφανών μεταλλικών στοιχείων, κατασκευών και έργων της πολιτιστικής κληρονομιάς</t>
  </si>
  <si>
    <t>1.9.5-Ανάπτυξη καινοτόμων συστημάτων και διατάξεων αισθητήρων ενσωματωμένων στα δομικά υλι</t>
  </si>
  <si>
    <t>1.9.6-Ανάπτυξη πολυ-λειτουργικών υλικών δόμησης και προστασίας, συμβατών με τις παραδοσιακ</t>
  </si>
  <si>
    <t>1.12.2-Νανοσύνθετα πολυμερικής μήτρας με χρήση πυριτικών προσμίξεων ( π.χ. SiΟ2)</t>
  </si>
  <si>
    <t>1.12.5-Σύνθετα υλικά μεταλλικής μήτρας με νανοσωλήνες άνθρακα (Single-double wall) ή με διασπορά μεταλλικών νανοσωματιδίων (Ni, Fe, Co, κλπ)</t>
  </si>
  <si>
    <t>1.4.3-Φωτονικές διατάξεις</t>
  </si>
  <si>
    <t>1.7.3-Μαγνητο- και Ηλεκτρο-ρεοστατικά υλικά (Magneto- &amp; Electro-reostrictive)</t>
  </si>
  <si>
    <t>1.9.1-Τροποποιημένα νανοσύνθετα υλικά για την ενίσχυση και την προστασία των δομικών και διακοσμητικών στοιχείων από φυσικό και τεχνητό λίθο</t>
  </si>
  <si>
    <t>1.9.2-Υλικά στερέωσης, ενίσχυσης και πλήρωσης των δομικών στοιχείων φερόντων οργανισμών σε κατασκευές, με βελτιωμένες ρεολογικές, φυσικοχημικές και μηχανικές ιδιότητες</t>
  </si>
  <si>
    <t>1.1.1</t>
  </si>
  <si>
    <t>1.4.1</t>
  </si>
  <si>
    <t>1.4.2</t>
  </si>
  <si>
    <t>1.4.3</t>
  </si>
  <si>
    <t>1.6.4</t>
  </si>
  <si>
    <t>1.1.2</t>
  </si>
  <si>
    <t>1.2.1</t>
  </si>
  <si>
    <t>1.2.2</t>
  </si>
  <si>
    <t>1.3.1</t>
  </si>
  <si>
    <t>1.3.2</t>
  </si>
  <si>
    <t>1.3.3</t>
  </si>
  <si>
    <t>1.3.4</t>
  </si>
  <si>
    <t>1.7.3</t>
  </si>
  <si>
    <t>1.8.1</t>
  </si>
  <si>
    <t>1.8.2</t>
  </si>
  <si>
    <t>1.8.3</t>
  </si>
  <si>
    <t>1.8.4</t>
  </si>
  <si>
    <t>1.8.5</t>
  </si>
  <si>
    <t>1.8.6</t>
  </si>
  <si>
    <t>1.9.1</t>
  </si>
  <si>
    <t>1.9.2</t>
  </si>
  <si>
    <t>1.9.3</t>
  </si>
  <si>
    <t>1.9.5</t>
  </si>
  <si>
    <t>1.9.6</t>
  </si>
  <si>
    <t>1.12.1</t>
  </si>
  <si>
    <t>1.12.4</t>
  </si>
  <si>
    <t>1.15.3</t>
  </si>
  <si>
    <t>1.16.6</t>
  </si>
  <si>
    <t>1.17.1</t>
  </si>
  <si>
    <t>1.17.2</t>
  </si>
  <si>
    <t>1.17.3</t>
  </si>
  <si>
    <t>1.17.4</t>
  </si>
  <si>
    <t>1.18.1</t>
  </si>
  <si>
    <t>1.18.2</t>
  </si>
  <si>
    <t>1.18.3</t>
  </si>
  <si>
    <t>1.18.4</t>
  </si>
  <si>
    <t>1.4.4</t>
  </si>
  <si>
    <t>1.5.1</t>
  </si>
  <si>
    <t>1.6.1</t>
  </si>
  <si>
    <t>1.6.2</t>
  </si>
  <si>
    <t>1.6.3</t>
  </si>
  <si>
    <t>1.7.1</t>
  </si>
  <si>
    <t>1.7.2</t>
  </si>
  <si>
    <t>1.7.4</t>
  </si>
  <si>
    <t>1.10.1</t>
  </si>
  <si>
    <t>1.10.2</t>
  </si>
  <si>
    <t>1.11.1</t>
  </si>
  <si>
    <t>1.11.2</t>
  </si>
  <si>
    <t>1.12.2</t>
  </si>
  <si>
    <t>1.12.3</t>
  </si>
  <si>
    <t>1.12.5</t>
  </si>
  <si>
    <t>1.13.2</t>
  </si>
  <si>
    <t>1.13.4</t>
  </si>
  <si>
    <t>1.13.5</t>
  </si>
  <si>
    <t>1.13.6</t>
  </si>
  <si>
    <t>1.13.7</t>
  </si>
  <si>
    <t>1.14.3</t>
  </si>
  <si>
    <t>1.14.4</t>
  </si>
  <si>
    <t>1.14.5</t>
  </si>
  <si>
    <t>1.15.5</t>
  </si>
  <si>
    <t>1.15.6</t>
  </si>
  <si>
    <t>1.16.1</t>
  </si>
  <si>
    <t>1.16.2</t>
  </si>
  <si>
    <t>1.16.3</t>
  </si>
  <si>
    <t>1.16.4</t>
  </si>
  <si>
    <t>1.16.5</t>
  </si>
  <si>
    <t>1.19.1</t>
  </si>
  <si>
    <t>1.19.4</t>
  </si>
  <si>
    <t>1.20.1</t>
  </si>
  <si>
    <t>1.21.1</t>
  </si>
  <si>
    <t>1.13.1</t>
  </si>
  <si>
    <t>2.1.10-Ανάπτυξη καινοτόμων εργαλείων ή πλατφορμών, όπως Media Asset Management πλατφόρμες που …</t>
  </si>
  <si>
    <t>2.1.11-Ανάπτυξη καινοτόμων εφαρμογών προστασίας ψηφιακού περιεχομένου …</t>
  </si>
  <si>
    <t>2.1.12-Ανάπτυξη καινοτόμων πλατφορμών και μεθόδων διανομής οπτικοακουστικού περιεχομένου ή/και ψηφιακών εφαρμογών.</t>
  </si>
  <si>
    <t>2.1.13-Ανάπτυξη πλατφορμών και σειράς εργαλείων ΤΠΕ για την υποστήριξη του σχεδιασμού χωρικών περιβαλλόντων και χωρικών διαδραστικών εφαρμογών</t>
  </si>
  <si>
    <t>2.1.14-Aνάπτυξη προϊόντων, τεχνολογιών και μεθοδολογιών για την υποστήριξη του …</t>
  </si>
  <si>
    <t>2.1.15-Ανάπτυξη καινοτόμων εργαλείων, εφαρμογών για την προώθηση και αναβάθμιση των τουριστικών πόρων και …</t>
  </si>
  <si>
    <t>2.1.1-Ανάπτυξη εφαρμογών παροχής τουριστικών υπηρεσιών προστιθέμενης αξίας και δικτύωσης που απευθύνονται σε επιχειρήσεις …</t>
  </si>
  <si>
    <t>2.1.2-Ανάπτυξη τεχνολογιών και υπηρεσιών για την υποστήριξη της δημιουργίας έξυπνων υποδομών …</t>
  </si>
  <si>
    <t>2.1.3-Ανάπτυξη και αξιοποίηση καινοτόμων εργαλείων, προϊόντων, υπηρεσιών και διαδικασιών, για…</t>
  </si>
  <si>
    <t>2.1.4-Ανάπτυξη προϊόντων και υπηρεσιών για την υποστήριξη επιχειρήσεων και φορέων…</t>
  </si>
  <si>
    <t xml:space="preserve">2.1.5-Ανάπτυξη μεθόδων και εφαρμογών για την παροχή νέων προηγμένων υπηρεσιών... </t>
  </si>
  <si>
    <t>2.1.6-Ανάπτυξη και αξιοποίηση εφαρμογών ΤΠΕ για ανάλυση, τεκμηρίωση, μοντελοποίηση και…</t>
  </si>
  <si>
    <t xml:space="preserve">2.1.7-Ανάπτυξη καινοτόμων πλατφορμών για την συλλογή τουριστικού και πολιτιστικού περιεχομένου και... </t>
  </si>
  <si>
    <t>2.1.8-Ανάπτυξη νέων τεχνολογιών-τεχνικών-μεθόδων ψηφιοποίησης και …</t>
  </si>
  <si>
    <t>2.1.9-Ανάπτυξη εφαρμογών προώθησης μάρκετινγκ και γενικότερα υποστήριξης της λήψης αποφάσεων για  …</t>
  </si>
  <si>
    <t>2.2.1-Ανάπτυξη καινοτόμων εφαρμογών α) για την ξενάγηση σε φυσικό ή/και εικονικό πολιτιστικό περιβάλλον …</t>
  </si>
  <si>
    <t>2.2.2-Ανάπτυξη καινοτόμων εφαρμογών για την αναβίωση, αναπαράσταση και διάδοση της άυλης πολιτιστικής κληρονομιάς και …</t>
  </si>
  <si>
    <t>2.2.3-Σχεδίαση τεχνικών και συστημάτων «αφήγησης» (story telling) …</t>
  </si>
  <si>
    <t xml:space="preserve">2.2.4-Ανάπτυξη προηγμένων εφαρμογών για την διαφήμιση και το marketing του... </t>
  </si>
  <si>
    <t xml:space="preserve">2.2.5-Ανάπτυξη ψηφιακών παιγνίων και τεχνικών παιγνιοποίησης (gamification) για ... </t>
  </si>
  <si>
    <t xml:space="preserve">2.2.6-Επαύξηση και βελτίωση των δυνατοτήτων παραδοσιακών μέσων παρουσίασης περιεχομένου... </t>
  </si>
  <si>
    <t xml:space="preserve">2.2.7-Ανάπτυξη ψηφιακών εφαρμογών διαδραστικής μάθησης και εκπαιδευτικού υλικού ... </t>
  </si>
  <si>
    <t>2.2.8-Ανάπτυξη προηγμένων εφαρμογών ενίσχυσης της πρόσβασης του ξενόγλωσσου κοινού σε …</t>
  </si>
  <si>
    <t>2.2.9-Ανάπτυξη / εφαρμογή ψηφιακών προϊόντων και υπηρεσιών προσβασιμότητας ειδικών πληθυσμιακών ομάδων….</t>
  </si>
  <si>
    <t>2.3.1-Ανάπτυξη εφαρμογών για τη βελτίωση, πρόβλεψη και διαχείριση του ενεργειακού και περιβαλλοντικού αποτυπώματος τουριστικών υποδομών.</t>
  </si>
  <si>
    <t>2.3.2-Ανάπτυξη πλατφορμών και εφαρμογών για παροχή προηγμένων υπηρεσιών ασφαλείας και προστασίας σε τουρίστες.</t>
  </si>
  <si>
    <t>2.3.3-Ανάπτυξη πλατφορμών και εφαρμογών για τη πρόβλεψη, ανίχνευση και διαχείριση κινδύνων…</t>
  </si>
  <si>
    <t>2.3.4-Ανάπτυξη ψηφιακών παιγνιδιών και γενικότερα καινοτόμων εφαρμογών ΤΠΕ …</t>
  </si>
  <si>
    <t>2.3.5-Ανάπτυξη τεχνολογικών εφαρμογών για την προώθηση της ελληνικής γαστρονομίας, αθλητικ</t>
  </si>
  <si>
    <t>2.3.6-Ανάπτυξη του καινοτόμου σχεδιασμού-Design, μέσω και της δημιουργίας αλυσίδων αξίας για…</t>
  </si>
  <si>
    <t>2.3.7-Αξιοποίηση μεθόδων σχεδιασμού (design) για την ανάπτυξη καινοτόμων προϊόντων, συστημ</t>
  </si>
  <si>
    <t xml:space="preserve">2.4.1-Αξιοποίηση και ανάπτυξη τεχνολογιών συλλογής, ανάλυσης και οπτικοποίησης Μεγάλων Δεδομένων-Big Data με... </t>
  </si>
  <si>
    <t>2.4.2-Αξιοποίηση και ανάπτυξη καινοτόμων μεθόδων και τεχνολογιών σχεδιασμού…</t>
  </si>
  <si>
    <t>2.4.3-Ανάπτυξη και αξιοποίηση εργαλείων και διαδικασιών για την ενίσχυση, διάδοση και εφαρμογή της…</t>
  </si>
  <si>
    <t>2.4.4-Ανάπτυξη εφαρμογών για την εμπλουτισμένη και διαδραστική παρουσίαση ταινιών, εκθέσεων, παραστάσεων, κ.λπ.</t>
  </si>
  <si>
    <t>2.5.1-Στοχευμένη έρευνα, εφαρμογή και δοκιμή νέων τεχνολογιών ή/και ανάπτυξη μεθόδων, προϊ</t>
  </si>
  <si>
    <t>2.5.2-Ανάπτυξη μεθόδων, προϊόντων, υπηρεσιών και πρωτότυπων διατάξεων για την εκτίμηση, αν</t>
  </si>
  <si>
    <t>2.6.1-Άλλες αναδυόμενες τεχνολογίες: Ενδεικτικά: IoT - Ιnternet of Things, τεχνητή νοημοσύ</t>
  </si>
  <si>
    <t>Τουρισμος</t>
  </si>
  <si>
    <t xml:space="preserve">  </t>
  </si>
  <si>
    <t>Cumulative</t>
  </si>
  <si>
    <t>8.1.2-Προηγμένες τεχνολογίες τρισδιάστατης μοντελοποίησης, διατήρησης, αποκατάστασης υλικών και άυλων στοιχείων ιδιαίτερου ενδιαφέροντος με αξιοποίηση τεχνολογιών σημασιολογικού ιστού</t>
  </si>
  <si>
    <t>6.1.1</t>
  </si>
  <si>
    <t>6.1.17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</si>
  <si>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</si>
  <si>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</si>
  <si>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</si>
  <si>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</si>
  <si>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</si>
  <si>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</si>
  <si>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</si>
  <si>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</si>
  <si>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</si>
  <si>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</si>
  <si>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</si>
  <si>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</si>
  <si>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</si>
  <si>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</si>
  <si>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</si>
  <si>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</si>
  <si>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</si>
  <si>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</si>
  <si>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</si>
  <si>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</si>
  <si>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</si>
  <si>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</si>
  <si>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</si>
  <si>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</si>
  <si>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6.2.1</t>
  </si>
  <si>
    <t>6.2.2</t>
  </si>
  <si>
    <t>6.2.3</t>
  </si>
  <si>
    <t>6.2.4</t>
  </si>
  <si>
    <t>6.2.5</t>
  </si>
  <si>
    <t>6.2.6</t>
  </si>
  <si>
    <t>6.2.7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</si>
  <si>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</si>
  <si>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</si>
  <si>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</si>
  <si>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</si>
  <si>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</si>
  <si>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</si>
  <si>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</si>
  <si>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</si>
  <si>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</si>
  <si>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</si>
  <si>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</si>
  <si>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</si>
  <si>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</si>
  <si>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</si>
  <si>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6.4.1</t>
  </si>
  <si>
    <t>6.4.6</t>
  </si>
  <si>
    <t>6.5.4</t>
  </si>
  <si>
    <t>6.5.5</t>
  </si>
  <si>
    <t>6.6.1</t>
  </si>
  <si>
    <t>6.4.2</t>
  </si>
  <si>
    <t>6.4.3</t>
  </si>
  <si>
    <t>6.4.4</t>
  </si>
  <si>
    <t>6.4.5</t>
  </si>
  <si>
    <t>6.5.1</t>
  </si>
  <si>
    <t>6.5.2</t>
  </si>
  <si>
    <t>6.5.3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</si>
  <si>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</si>
  <si>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</si>
  <si>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</si>
  <si>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</si>
  <si>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</si>
  <si>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</si>
  <si>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</si>
  <si>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</si>
  <si>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</si>
  <si>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</si>
  <si>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</si>
  <si>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</si>
  <si>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</si>
  <si>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</si>
  <si>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</si>
  <si>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</si>
  <si>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</si>
  <si>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</si>
  <si>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</si>
  <si>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</si>
  <si>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</si>
  <si>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</si>
  <si>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</si>
  <si>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</si>
  <si>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2.3.1</t>
  </si>
  <si>
    <t>2.3.2</t>
  </si>
  <si>
    <t>2.3.3</t>
  </si>
  <si>
    <t>2.3.4</t>
  </si>
  <si>
    <t>2.3.5</t>
  </si>
  <si>
    <t>2.3.6</t>
  </si>
  <si>
    <t>2.3.7</t>
  </si>
  <si>
    <t>2.4.1</t>
  </si>
  <si>
    <t>2.4.2</t>
  </si>
  <si>
    <t>2.4.3</t>
  </si>
  <si>
    <t>2.4.4</t>
  </si>
  <si>
    <t>2.5.1</t>
  </si>
  <si>
    <t>2.5.2</t>
  </si>
  <si>
    <t>2.6.1</t>
  </si>
  <si>
    <t>Στατιστικά</t>
  </si>
  <si>
    <t>Σταθμισμένος ΜΟ Δ.Δ. Υποβολής Προτάσεων</t>
  </si>
  <si>
    <t>Υποβολές 'Α Κύκλος</t>
  </si>
  <si>
    <t>Υποβολές 'Β Κύκλος</t>
  </si>
  <si>
    <t>΄Β Κύκλος</t>
  </si>
  <si>
    <t>Ά Κύκλος</t>
  </si>
  <si>
    <t>Διάμεσος Σταθμ. ΜΟ Δ.Δ.Υποβολής Προτάσεων</t>
  </si>
  <si>
    <t>Mέσος Όρος Δ.Δ. Υποβολών 'Α Κύκλου/Προτεραιότητα</t>
  </si>
  <si>
    <t>Mέσος Όρος Δ.Δ. Υποβολών 'Β Κύκλου/Προτεραιότητα</t>
  </si>
  <si>
    <t>40 % ανά προτεραιότητα</t>
  </si>
  <si>
    <t>Total</t>
  </si>
  <si>
    <t>Χαμηλότερος Μ.Ο. Δ.Δ. πρότασης ανά θεματική προτεραιότητα</t>
  </si>
  <si>
    <t>Υψηλότερος Μ.Ο. Δ.Δ. πρότασης ανά θεματική προτεραιότητα</t>
  </si>
  <si>
    <t>Σύνολο (Δ.Δ)</t>
  </si>
  <si>
    <t>ΥΠΟΒΛΗΘΕΙΣΕΣ ΠΡΟΤΑΣΕΙΣ</t>
  </si>
  <si>
    <t xml:space="preserve">ΘΕΤΙΚΑ ΑΞΙΟΛΟΓΗΘΕΙΣΕΣ ΠΡΟΤΑΣΕΙΣ </t>
  </si>
  <si>
    <t>ΕΝΤΑΓΜΕΝΑ ΕΡΓΑ</t>
  </si>
  <si>
    <t>ΜΕΑ: Μεταφορές και Εφοδιαστική Αλυσίδα (Logistics)</t>
  </si>
  <si>
    <t>ΕΝΕ: Ενέργεια</t>
  </si>
  <si>
    <t>ΥΚΑ: Υλικά-Κατασκευές</t>
  </si>
  <si>
    <t>ΠΒΑ: Περιβάλλον και βιώσιμη ανάπτυξη - Κλιματική Αλλαγή</t>
  </si>
  <si>
    <t>ΥΦΑ: Υγεία και φάρμακα</t>
  </si>
  <si>
    <t>ΤΠΕ: Τεχνολογίες πληροφορικής και επικοινωνιών</t>
  </si>
  <si>
    <t>ΑΓΡ: Αγροδιατροφή</t>
  </si>
  <si>
    <t>ΤΠΔ: Τουρισμός -Πολιτιστικές και Δημιουργικές Βιομηχανίες</t>
  </si>
  <si>
    <t>ΤΠΔ: Πολιτισμός - Τουρισμός -Πολιτιστικές και Δημιουργικές Βιομηχανίες</t>
  </si>
  <si>
    <t>ΕΔΚ Α΄ και Β΄ Κύκλος</t>
  </si>
  <si>
    <t>Υποβολές ΕΔΚ Α΄ και Β΄ Κύκλος</t>
  </si>
  <si>
    <t>Mέσος Όρος Δ.Δ. Υποβολών A΄ και Β΄ Κύκλου/Προτεραιότητα</t>
  </si>
  <si>
    <t>NA</t>
  </si>
  <si>
    <t>Υγεία και Φάρμακα</t>
  </si>
  <si>
    <t>% A΄ και Β΄ Κύκλος</t>
  </si>
  <si>
    <t>ΕΡΕΥΝΩ-ΔΗΜΙΟΥΡΓΩ ΚΑΙΝΟΤΟΜΩ (Α΄ και Β΄ κυκλος)</t>
  </si>
  <si>
    <t>% Δ.Δ. Υποβληθεισών Προτάσεων στον Τομέα / Σύνολο της Δ.Δ. των Υποβληθεισών Προτάσεων</t>
  </si>
  <si>
    <t>ΣΥΝΟΛΟ ΠΡΟΓΡΑΜΜΑΤΩΝ</t>
  </si>
  <si>
    <t>% Δ.Δ. Ενταγμένων Έργων στον Τομέα / Σύνολο της Δ.Δ. των Ενταγμένων Έργων</t>
  </si>
  <si>
    <t>% Δ.Δ. Θετικά Αξιολογηθεισών Προτάσεων στον Τομέα / Σύνολο της Δ.Δ. των Αξιολογηθεισών Προτάσεων</t>
  </si>
  <si>
    <t>ΕΔΚ (Α΄ και Β΄ κυκλος)</t>
  </si>
  <si>
    <t xml:space="preserve">Τελευταία ενημέρωση: 20.07.2020
Πηγή: https://ec.europa.eu/info/funding-tenders/opportunities/portal/screen/opportunities/horizon-dashboard </t>
  </si>
  <si>
    <t>Τελευταία Ενημέρωση: 31/12/2019
Πηγή: ΓΓΕΤ και ιδία επεξεργασία.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</si>
</sst>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.0#############E+###"/>
    <numFmt numFmtId="165" formatCode="[$€-2]\ #,##0.0"/>
    <numFmt numFmtId="166" formatCode="0.0%"/>
    <numFmt numFmtId="167" formatCode="[$€-2]\ #,##0.00"/>
    <numFmt numFmtId="168" formatCode="#,##0.00\ [$€-408]"/>
    <numFmt numFmtId="169" formatCode="#,##0.00\ [$€-1]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  <charset val="161"/>
    </font>
    <font>
      <b/>
      <sz val="8"/>
      <color rgb="FFFFFFFF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8"/>
      <color theme="0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sz val="8"/>
      <name val="Century Gothic"/>
      <family val="2"/>
      <charset val="161"/>
    </font>
    <font>
      <sz val="10"/>
      <name val="Arial"/>
      <family val="2"/>
      <charset val="161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FA7D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5252D"/>
        <bgColor indexed="64"/>
      </patternFill>
    </fill>
    <fill>
      <patternFill patternType="solid">
        <fgColor rgb="FFF2F2F2"/>
      </patternFill>
    </fill>
    <fill>
      <patternFill patternType="solid">
        <fgColor rgb="FF8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medium">
        <color rgb="FFC5252D"/>
      </left>
      <right/>
      <top style="medium">
        <color rgb="FFC5252D"/>
      </top>
      <bottom style="medium">
        <color rgb="FFC5252D"/>
      </bottom>
      <diagonal/>
    </border>
    <border>
      <left/>
      <right/>
      <top style="medium">
        <color rgb="FFC5252D"/>
      </top>
      <bottom style="medium">
        <color rgb="FFC5252D"/>
      </bottom>
      <diagonal/>
    </border>
    <border>
      <left/>
      <right style="medium">
        <color rgb="FFC5252D"/>
      </right>
      <top style="medium">
        <color rgb="FFC5252D"/>
      </top>
      <bottom style="medium">
        <color rgb="FFC5252D"/>
      </bottom>
      <diagonal/>
    </border>
    <border>
      <left/>
      <right/>
      <top/>
      <bottom style="medium">
        <color rgb="FFC5252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9" fontId="4" fillId="0" borderId="0" applyFont="0" applyFill="0" applyBorder="0" applyAlignment="0" applyProtection="0"/>
    <xf numFmtId="0" fontId="5" fillId="3" borderId="5" applyNumberFormat="0" applyAlignment="0" applyProtection="0"/>
    <xf numFmtId="0" fontId="10" fillId="0" borderId="0"/>
  </cellStyleXfs>
  <cellXfs count="145">
    <xf numFmtId="0" fontId="0" fillId="0" borderId="0" xfId="0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0" fillId="0" borderId="0" xfId="0" applyFill="1"/>
    <xf numFmtId="165" fontId="0" fillId="0" borderId="0" xfId="0" applyNumberFormat="1" applyFill="1"/>
    <xf numFmtId="3" fontId="0" fillId="0" borderId="0" xfId="0" applyNumberFormat="1" applyFill="1"/>
    <xf numFmtId="166" fontId="0" fillId="0" borderId="0" xfId="0" applyNumberFormat="1" applyFill="1"/>
    <xf numFmtId="167" fontId="0" fillId="0" borderId="0" xfId="0" applyNumberFormat="1"/>
    <xf numFmtId="0" fontId="6" fillId="4" borderId="6" xfId="0" applyFont="1" applyFill="1" applyBorder="1" applyAlignment="1">
      <alignment horizontal="center" vertical="center" wrapText="1"/>
    </xf>
    <xf numFmtId="0" fontId="0" fillId="0" borderId="0" xfId="0"/>
    <xf numFmtId="164" fontId="0" fillId="0" borderId="0" xfId="0" applyNumberFormat="1"/>
    <xf numFmtId="0" fontId="6" fillId="4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left" vertical="center" wrapText="1"/>
    </xf>
    <xf numFmtId="168" fontId="7" fillId="5" borderId="7" xfId="0" applyNumberFormat="1" applyFont="1" applyFill="1" applyBorder="1" applyAlignment="1">
      <alignment horizontal="center" vertical="center" wrapText="1"/>
    </xf>
    <xf numFmtId="10" fontId="7" fillId="5" borderId="7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168" fontId="9" fillId="0" borderId="7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indent="2"/>
    </xf>
    <xf numFmtId="169" fontId="0" fillId="0" borderId="0" xfId="0" applyNumberFormat="1"/>
    <xf numFmtId="0" fontId="0" fillId="0" borderId="8" xfId="0" applyBorder="1"/>
    <xf numFmtId="166" fontId="0" fillId="0" borderId="0" xfId="0" applyNumberFormat="1" applyBorder="1"/>
    <xf numFmtId="0" fontId="0" fillId="0" borderId="10" xfId="0" applyBorder="1"/>
    <xf numFmtId="166" fontId="0" fillId="0" borderId="11" xfId="0" applyNumberFormat="1" applyBorder="1"/>
    <xf numFmtId="166" fontId="0" fillId="0" borderId="9" xfId="0" applyNumberFormat="1" applyBorder="1"/>
    <xf numFmtId="166" fontId="0" fillId="0" borderId="12" xfId="0" applyNumberFormat="1" applyBorder="1"/>
    <xf numFmtId="0" fontId="0" fillId="0" borderId="0" xfId="0"/>
    <xf numFmtId="4" fontId="0" fillId="0" borderId="0" xfId="0" applyNumberFormat="1"/>
    <xf numFmtId="166" fontId="0" fillId="0" borderId="0" xfId="0" applyNumberFormat="1"/>
    <xf numFmtId="169" fontId="12" fillId="0" borderId="0" xfId="0" applyNumberFormat="1" applyFont="1"/>
    <xf numFmtId="0" fontId="1" fillId="0" borderId="0" xfId="0" applyFont="1"/>
    <xf numFmtId="169" fontId="0" fillId="0" borderId="0" xfId="0" applyNumberFormat="1" applyAlignment="1">
      <alignment wrapText="1"/>
    </xf>
    <xf numFmtId="169" fontId="1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Fill="1" applyAlignment="1">
      <alignment wrapText="1"/>
    </xf>
    <xf numFmtId="3" fontId="12" fillId="0" borderId="0" xfId="0" applyNumberFormat="1" applyFont="1" applyFill="1" applyAlignment="1">
      <alignment wrapText="1"/>
    </xf>
    <xf numFmtId="166" fontId="12" fillId="0" borderId="0" xfId="0" applyNumberFormat="1" applyFont="1" applyFill="1" applyAlignment="1">
      <alignment wrapText="1"/>
    </xf>
    <xf numFmtId="169" fontId="0" fillId="0" borderId="0" xfId="0" applyNumberFormat="1" applyFont="1"/>
    <xf numFmtId="0" fontId="0" fillId="0" borderId="0" xfId="0" applyAlignment="1">
      <alignment horizontal="center"/>
    </xf>
    <xf numFmtId="10" fontId="0" fillId="0" borderId="0" xfId="0" applyNumberFormat="1"/>
    <xf numFmtId="9" fontId="0" fillId="0" borderId="0" xfId="0" applyNumberFormat="1"/>
    <xf numFmtId="0" fontId="0" fillId="0" borderId="16" xfId="0" applyBorder="1"/>
    <xf numFmtId="166" fontId="0" fillId="0" borderId="17" xfId="0" applyNumberForma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9" fontId="0" fillId="0" borderId="0" xfId="0" applyNumberFormat="1" applyBorder="1" applyAlignment="1">
      <alignment wrapText="1"/>
    </xf>
    <xf numFmtId="169" fontId="0" fillId="0" borderId="20" xfId="0" applyNumberFormat="1" applyBorder="1" applyAlignment="1">
      <alignment wrapText="1"/>
    </xf>
    <xf numFmtId="169" fontId="0" fillId="0" borderId="0" xfId="0" applyNumberFormat="1" applyFont="1" applyBorder="1"/>
    <xf numFmtId="169" fontId="0" fillId="0" borderId="20" xfId="0" applyNumberFormat="1" applyFont="1" applyBorder="1"/>
    <xf numFmtId="0" fontId="0" fillId="0" borderId="21" xfId="0" applyBorder="1"/>
    <xf numFmtId="169" fontId="0" fillId="0" borderId="22" xfId="0" applyNumberFormat="1" applyFont="1" applyBorder="1"/>
    <xf numFmtId="169" fontId="0" fillId="0" borderId="23" xfId="0" applyNumberFormat="1" applyFont="1" applyBorder="1"/>
    <xf numFmtId="0" fontId="0" fillId="0" borderId="0" xfId="0" applyBorder="1"/>
    <xf numFmtId="0" fontId="0" fillId="0" borderId="9" xfId="0" applyBorder="1"/>
    <xf numFmtId="169" fontId="0" fillId="0" borderId="8" xfId="0" applyNumberFormat="1" applyFont="1" applyBorder="1"/>
    <xf numFmtId="169" fontId="0" fillId="0" borderId="9" xfId="0" applyNumberFormat="1" applyFont="1" applyBorder="1"/>
    <xf numFmtId="169" fontId="0" fillId="0" borderId="10" xfId="0" applyNumberFormat="1" applyFont="1" applyBorder="1"/>
    <xf numFmtId="169" fontId="0" fillId="0" borderId="11" xfId="0" applyNumberFormat="1" applyFont="1" applyBorder="1"/>
    <xf numFmtId="169" fontId="0" fillId="0" borderId="12" xfId="0" applyNumberFormat="1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2" fillId="0" borderId="13" xfId="0" applyFont="1" applyBorder="1"/>
    <xf numFmtId="0" fontId="12" fillId="0" borderId="14" xfId="0" applyFont="1" applyBorder="1"/>
    <xf numFmtId="0" fontId="12" fillId="0" borderId="15" xfId="0" applyFont="1" applyBorder="1"/>
    <xf numFmtId="0" fontId="12" fillId="0" borderId="8" xfId="0" applyFont="1" applyBorder="1"/>
    <xf numFmtId="166" fontId="12" fillId="0" borderId="0" xfId="0" applyNumberFormat="1" applyFont="1" applyBorder="1"/>
    <xf numFmtId="166" fontId="12" fillId="0" borderId="9" xfId="0" applyNumberFormat="1" applyFont="1" applyBorder="1"/>
    <xf numFmtId="0" fontId="12" fillId="0" borderId="10" xfId="0" applyFont="1" applyBorder="1"/>
    <xf numFmtId="166" fontId="12" fillId="0" borderId="11" xfId="0" applyNumberFormat="1" applyFont="1" applyBorder="1"/>
    <xf numFmtId="166" fontId="12" fillId="0" borderId="12" xfId="0" applyNumberFormat="1" applyFont="1" applyBorder="1"/>
    <xf numFmtId="0" fontId="12" fillId="0" borderId="24" xfId="0" applyFont="1" applyBorder="1" applyAlignment="1">
      <alignment wrapText="1"/>
    </xf>
    <xf numFmtId="0" fontId="13" fillId="0" borderId="25" xfId="0" applyFont="1" applyBorder="1"/>
    <xf numFmtId="0" fontId="13" fillId="0" borderId="26" xfId="0" applyFont="1" applyBorder="1"/>
    <xf numFmtId="164" fontId="12" fillId="0" borderId="24" xfId="0" applyNumberFormat="1" applyFont="1" applyBorder="1" applyAlignment="1">
      <alignment wrapText="1"/>
    </xf>
    <xf numFmtId="0" fontId="0" fillId="0" borderId="25" xfId="0" applyBorder="1" applyAlignment="1">
      <alignment horizontal="left" indent="2"/>
    </xf>
    <xf numFmtId="0" fontId="0" fillId="0" borderId="26" xfId="0" applyBorder="1" applyAlignment="1">
      <alignment horizontal="left" indent="2"/>
    </xf>
    <xf numFmtId="169" fontId="13" fillId="0" borderId="25" xfId="0" applyNumberFormat="1" applyFont="1" applyBorder="1"/>
    <xf numFmtId="169" fontId="13" fillId="0" borderId="26" xfId="0" applyNumberFormat="1" applyFont="1" applyBorder="1"/>
    <xf numFmtId="169" fontId="12" fillId="0" borderId="25" xfId="0" applyNumberFormat="1" applyFont="1" applyBorder="1"/>
    <xf numFmtId="169" fontId="12" fillId="0" borderId="26" xfId="0" applyNumberFormat="1" applyFont="1" applyBorder="1"/>
    <xf numFmtId="164" fontId="0" fillId="0" borderId="24" xfId="0" applyNumberFormat="1" applyBorder="1"/>
    <xf numFmtId="169" fontId="0" fillId="0" borderId="0" xfId="0" applyNumberFormat="1" applyBorder="1"/>
    <xf numFmtId="169" fontId="0" fillId="0" borderId="11" xfId="0" applyNumberForma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3" xfId="0" applyBorder="1" applyAlignment="1">
      <alignment horizontal="left" indent="2"/>
    </xf>
    <xf numFmtId="0" fontId="0" fillId="0" borderId="8" xfId="0" applyBorder="1" applyAlignment="1">
      <alignment horizontal="left" indent="2"/>
    </xf>
    <xf numFmtId="169" fontId="0" fillId="0" borderId="17" xfId="0" applyNumberFormat="1" applyBorder="1"/>
    <xf numFmtId="0" fontId="14" fillId="4" borderId="6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/>
    </xf>
    <xf numFmtId="0" fontId="15" fillId="0" borderId="0" xfId="0" applyFont="1"/>
    <xf numFmtId="0" fontId="16" fillId="5" borderId="7" xfId="0" applyFont="1" applyFill="1" applyBorder="1" applyAlignment="1">
      <alignment horizontal="left" vertical="center" wrapText="1"/>
    </xf>
    <xf numFmtId="168" fontId="16" fillId="5" borderId="7" xfId="0" applyNumberFormat="1" applyFont="1" applyFill="1" applyBorder="1" applyAlignment="1">
      <alignment horizontal="center" vertical="center" wrapText="1"/>
    </xf>
    <xf numFmtId="10" fontId="16" fillId="5" borderId="7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168" fontId="17" fillId="0" borderId="7" xfId="0" applyNumberFormat="1" applyFont="1" applyBorder="1" applyAlignment="1">
      <alignment horizontal="center" vertical="center" wrapText="1"/>
    </xf>
    <xf numFmtId="10" fontId="17" fillId="0" borderId="7" xfId="0" applyNumberFormat="1" applyFont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left" vertical="center" wrapText="1"/>
    </xf>
    <xf numFmtId="1" fontId="16" fillId="6" borderId="7" xfId="0" applyNumberFormat="1" applyFont="1" applyFill="1" applyBorder="1" applyAlignment="1">
      <alignment horizontal="center" vertical="center" wrapText="1"/>
    </xf>
    <xf numFmtId="166" fontId="19" fillId="6" borderId="7" xfId="2" applyNumberFormat="1" applyFont="1" applyFill="1" applyBorder="1" applyAlignment="1">
      <alignment horizontal="center" vertical="center" wrapText="1"/>
    </xf>
    <xf numFmtId="0" fontId="17" fillId="6" borderId="0" xfId="0" applyFont="1" applyFill="1"/>
    <xf numFmtId="0" fontId="17" fillId="0" borderId="0" xfId="0" applyFont="1"/>
    <xf numFmtId="3" fontId="16" fillId="6" borderId="7" xfId="0" applyNumberFormat="1" applyFont="1" applyFill="1" applyBorder="1" applyAlignment="1">
      <alignment horizontal="center" vertical="center" wrapText="1"/>
    </xf>
    <xf numFmtId="0" fontId="20" fillId="3" borderId="5" xfId="3" applyFont="1"/>
    <xf numFmtId="0" fontId="15" fillId="0" borderId="0" xfId="0" applyFont="1" applyAlignment="1">
      <alignment wrapText="1"/>
    </xf>
    <xf numFmtId="4" fontId="15" fillId="0" borderId="0" xfId="0" applyNumberFormat="1" applyFont="1"/>
    <xf numFmtId="0" fontId="15" fillId="7" borderId="0" xfId="0" applyFont="1" applyFill="1"/>
    <xf numFmtId="4" fontId="15" fillId="7" borderId="0" xfId="0" applyNumberFormat="1" applyFont="1" applyFill="1"/>
    <xf numFmtId="165" fontId="15" fillId="0" borderId="0" xfId="0" applyNumberFormat="1" applyFont="1"/>
    <xf numFmtId="3" fontId="15" fillId="0" borderId="0" xfId="0" applyNumberFormat="1" applyFont="1"/>
    <xf numFmtId="166" fontId="15" fillId="0" borderId="0" xfId="0" applyNumberFormat="1" applyFont="1"/>
    <xf numFmtId="165" fontId="21" fillId="0" borderId="0" xfId="0" applyNumberFormat="1" applyFont="1"/>
    <xf numFmtId="10" fontId="15" fillId="0" borderId="0" xfId="0" applyNumberFormat="1" applyFont="1" applyAlignment="1">
      <alignment wrapText="1"/>
    </xf>
    <xf numFmtId="164" fontId="0" fillId="0" borderId="0" xfId="0" applyNumberFormat="1" applyBorder="1"/>
    <xf numFmtId="165" fontId="0" fillId="0" borderId="0" xfId="0" applyNumberFormat="1" applyBorder="1"/>
    <xf numFmtId="0" fontId="0" fillId="0" borderId="0" xfId="0" applyBorder="1" applyAlignment="1">
      <alignment wrapText="1"/>
    </xf>
    <xf numFmtId="3" fontId="0" fillId="0" borderId="0" xfId="0" applyNumberFormat="1" applyBorder="1"/>
    <xf numFmtId="167" fontId="0" fillId="0" borderId="0" xfId="0" applyNumberFormat="1" applyBorder="1"/>
    <xf numFmtId="0" fontId="0" fillId="0" borderId="0" xfId="0" applyFill="1" applyBorder="1"/>
    <xf numFmtId="165" fontId="0" fillId="0" borderId="0" xfId="0" applyNumberFormat="1" applyFill="1" applyBorder="1"/>
    <xf numFmtId="3" fontId="0" fillId="0" borderId="0" xfId="0" applyNumberFormat="1" applyFill="1" applyBorder="1"/>
    <xf numFmtId="166" fontId="0" fillId="0" borderId="0" xfId="0" applyNumberFormat="1" applyFill="1" applyBorder="1"/>
    <xf numFmtId="0" fontId="22" fillId="0" borderId="0" xfId="0" applyFont="1" applyBorder="1" applyAlignment="1">
      <alignment wrapText="1"/>
    </xf>
    <xf numFmtId="0" fontId="3" fillId="2" borderId="0" xfId="0" applyFont="1" applyFill="1" applyBorder="1" applyAlignment="1">
      <alignment horizontal="left" vertical="center" wrapText="1"/>
    </xf>
    <xf numFmtId="0" fontId="0" fillId="8" borderId="27" xfId="0" applyFill="1" applyBorder="1"/>
    <xf numFmtId="165" fontId="0" fillId="8" borderId="27" xfId="0" applyNumberFormat="1" applyFill="1" applyBorder="1"/>
    <xf numFmtId="3" fontId="0" fillId="8" borderId="27" xfId="0" applyNumberFormat="1" applyFill="1" applyBorder="1"/>
    <xf numFmtId="166" fontId="0" fillId="8" borderId="27" xfId="0" applyNumberFormat="1" applyFill="1" applyBorder="1"/>
    <xf numFmtId="0" fontId="22" fillId="0" borderId="0" xfId="0" applyFont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Calculation" xfId="3" builtinId="22"/>
    <cellStyle name="Normal" xfId="0" builtinId="0"/>
    <cellStyle name="Normal 2" xfId="1" xr:uid="{D7F6A977-36E9-4810-A915-A8FFD1BDDB59}"/>
    <cellStyle name="Per cent" xfId="2" builtinId="5"/>
    <cellStyle name="Βασικό_BUDGET ΑΥΤΕΠΙΣΤΑΣΙΑΣ_D08" xfId="4" xr:uid="{7D7B424D-AFDA-46B4-9CB9-C1CB8FE90933}"/>
  </cellStyles>
  <dxfs count="0"/>
  <tableStyles count="0" defaultTableStyle="TableStyleMedium9" defaultPivotStyle="PivotStyleLight16"/>
  <colors>
    <mruColors>
      <color rgb="FF649696"/>
      <color rgb="FFFFC08F"/>
      <color rgb="FF58595B"/>
      <color rgb="FFB12128"/>
      <color rgb="FF939598"/>
      <color rgb="FFE367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'Agrifood_EU_National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7-4ED3-8FA7-D335C8DE4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9-4CBA-9FC6-302505844A69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9-4CBA-9FC6-302505844A69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9-4CBA-9FC6-302505844A69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9-4CBA-9FC6-302505844A69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CA9-4CBA-9FC6-302505844A69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9-4CBA-9FC6-302505844A69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9-4CBA-9FC6-302505844A69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9-4CBA-9FC6-302505844A69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9-4CBA-9FC6-302505844A69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9-4CBA-9FC6-302505844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A9-4CBA-9FC6-30250584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'Energy_EU_National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B-4E1D-83E6-CEAA741EE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5-416D-AF66-235A5ECA8D8E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B5-416D-AF66-235A5ECA8D8E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B5-416D-AF66-235A5ECA8D8E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B5-416D-AF66-235A5ECA8D8E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B5-416D-AF66-235A5ECA8D8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16D-AF66-235A5ECA8D8E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16D-AF66-235A5ECA8D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16D-AF66-235A5ECA8D8E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16D-AF66-235A5ECA8D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16D-AF66-235A5ECA8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B5-416D-AF66-235A5ECA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'Energy_EU_National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A-449C-8003-4EDB0783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2-4C3D-B536-943B254D900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92-4C3D-B536-943B254D900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92-4C3D-B536-943B254D900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2-4C3D-B536-943B254D9007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92-4C3D-B536-943B254D9007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2-4C3D-B536-943B254D9007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2-4C3D-B536-943B254D90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2-4C3D-B536-943B254D9007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2-4C3D-B536-943B254D90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2-4C3D-B536-943B254D9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92-4C3D-B536-943B254D9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5-40C1-B914-8F48D2D895C2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55-40C1-B914-8F48D2D895C2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55-40C1-B914-8F48D2D895C2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5-40C1-B914-8F48D2D895C2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55-40C1-B914-8F48D2D895C2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5-40C1-B914-8F48D2D895C2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5-40C1-B914-8F48D2D895C2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5-40C1-B914-8F48D2D895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5-40C1-B914-8F48D2D895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5-40C1-B914-8F48D2D89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5-40C1-B914-8F48D2D89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'Energy_EU_National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CED-B77D-2F0E24B86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'Energy_EU_National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A-43BC-A3A8-A0087EFF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D-4553-B218-3282509F45B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3D-4553-B218-3282509F45B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3D-4553-B218-3282509F45B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D-4553-B218-3282509F45B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D-4553-B218-3282509F45B5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D-4553-B218-3282509F45B5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D-4553-B218-3282509F45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D-4553-B218-3282509F45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3D-4553-B218-3282509F45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D-4553-B218-3282509F4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3D-4553-B218-3282509F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1D-46AF-B879-6EA350C358F3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1D-46AF-B879-6EA350C358F3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1D-46AF-B879-6EA350C358F3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D-46AF-B879-6EA350C358F3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1D-46AF-B879-6EA350C358F3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D-46AF-B879-6EA350C358F3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D-46AF-B879-6EA350C358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D-46AF-B879-6EA350C358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1D-46AF-B879-6EA350C358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1D-46AF-B879-6EA350C35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1D-46AF-B879-6EA350C35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'Energy_EU_National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7-4932-9E2F-1655E617A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B-4323-85DA-CE28C60F923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B-4323-85DA-CE28C60F923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5B-4323-85DA-CE28C60F923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B-4323-85DA-CE28C60F923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5B-4323-85DA-CE28C60F9237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B-4323-85DA-CE28C60F9237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B-4323-85DA-CE28C60F9237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B-4323-85DA-CE28C60F9237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B-4323-85DA-CE28C60F9237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B-4323-85DA-CE28C60F9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5B-4323-85DA-CE28C60F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'Energy_EU_National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6-46DE-B0D6-436CB7B1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6-4A0D-A12F-44C26D12678E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B6-4A0D-A12F-44C26D12678E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B6-4A0D-A12F-44C26D12678E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6-4A0D-A12F-44C26D12678E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2B6-4A0D-A12F-44C26D12678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6-4A0D-A12F-44C26D12678E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6-4A0D-A12F-44C26D1267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6-4A0D-A12F-44C26D1267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6-4A0D-A12F-44C26D1267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6-4A0D-A12F-44C26D126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B6-4A0D-A12F-44C26D126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'Energy_EU_National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0-4015-B2F4-7DAFCE6B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8-45D8-827C-738FCA42184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A8-45D8-827C-738FCA42184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A8-45D8-827C-738FCA42184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8-45D8-827C-738FCA42184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A8-45D8-827C-738FCA4218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8-45D8-827C-738FCA421847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8-45D8-827C-738FCA4218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8-45D8-827C-738FCA4218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8-45D8-827C-738FCA421847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8-45D8-827C-738FCA421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A8-45D8-827C-738FCA42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της </a:t>
            </a:r>
            <a:r>
              <a:rPr lang="el-GR" sz="1600" b="0" i="0" u="none" strike="noStrike" baseline="0">
                <a:effectLst/>
              </a:rPr>
              <a:t>Ενέργειας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'Energy_EU_National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level'!$B$131:$B$155</c:f>
              <c:strCache>
                <c:ptCount val="25"/>
                <c:pt idx="0">
                  <c:v>7.6.1</c:v>
                </c:pt>
                <c:pt idx="1">
                  <c:v>7.6.2</c:v>
                </c:pt>
                <c:pt idx="2">
                  <c:v>7.3.2</c:v>
                </c:pt>
                <c:pt idx="3">
                  <c:v>7.4.2</c:v>
                </c:pt>
                <c:pt idx="4">
                  <c:v>7.1.4</c:v>
                </c:pt>
                <c:pt idx="5">
                  <c:v>7.5.2</c:v>
                </c:pt>
                <c:pt idx="6">
                  <c:v>7.1.2</c:v>
                </c:pt>
                <c:pt idx="7">
                  <c:v>7.2.4</c:v>
                </c:pt>
                <c:pt idx="8">
                  <c:v>7.1.3</c:v>
                </c:pt>
                <c:pt idx="9">
                  <c:v>7.2.1</c:v>
                </c:pt>
                <c:pt idx="10">
                  <c:v>7.7.4</c:v>
                </c:pt>
                <c:pt idx="11">
                  <c:v>7.7.1</c:v>
                </c:pt>
                <c:pt idx="12">
                  <c:v>7.4.1</c:v>
                </c:pt>
                <c:pt idx="13">
                  <c:v>7.3.3</c:v>
                </c:pt>
                <c:pt idx="14">
                  <c:v>7.1.1</c:v>
                </c:pt>
                <c:pt idx="15">
                  <c:v>7.5.1</c:v>
                </c:pt>
                <c:pt idx="16">
                  <c:v>7.2.6</c:v>
                </c:pt>
                <c:pt idx="17">
                  <c:v>7.2.3</c:v>
                </c:pt>
                <c:pt idx="18">
                  <c:v>7.7.2</c:v>
                </c:pt>
                <c:pt idx="19">
                  <c:v>7.2.2</c:v>
                </c:pt>
                <c:pt idx="20">
                  <c:v>7.2.7</c:v>
                </c:pt>
                <c:pt idx="21">
                  <c:v>7.2.5</c:v>
                </c:pt>
                <c:pt idx="22">
                  <c:v>7.4.3</c:v>
                </c:pt>
                <c:pt idx="23">
                  <c:v>7.3.1</c:v>
                </c:pt>
                <c:pt idx="24">
                  <c:v>7.7.3</c:v>
                </c:pt>
              </c:strCache>
            </c:strRef>
          </c:cat>
          <c:val>
            <c:numRef>
              <c:f>'Energy_EU_National level'!$H$131:$H$155</c:f>
              <c:numCache>
                <c:formatCode>General</c:formatCode>
                <c:ptCount val="25"/>
                <c:pt idx="0">
                  <c:v>52</c:v>
                </c:pt>
                <c:pt idx="1">
                  <c:v>35</c:v>
                </c:pt>
                <c:pt idx="2">
                  <c:v>32</c:v>
                </c:pt>
                <c:pt idx="3">
                  <c:v>25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11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3-AF4B-9388-3E63CEB5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της </a:t>
            </a:r>
            <a:r>
              <a:rPr lang="el-GR" sz="1600" b="0" i="0" u="none" strike="noStrike" baseline="0">
                <a:effectLst/>
              </a:rPr>
              <a:t>Ενέργειας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'Energy_EU_National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level'!$B$131:$B$155</c:f>
              <c:strCache>
                <c:ptCount val="25"/>
                <c:pt idx="0">
                  <c:v>7.6.1</c:v>
                </c:pt>
                <c:pt idx="1">
                  <c:v>7.6.2</c:v>
                </c:pt>
                <c:pt idx="2">
                  <c:v>7.3.2</c:v>
                </c:pt>
                <c:pt idx="3">
                  <c:v>7.4.2</c:v>
                </c:pt>
                <c:pt idx="4">
                  <c:v>7.1.4</c:v>
                </c:pt>
                <c:pt idx="5">
                  <c:v>7.5.2</c:v>
                </c:pt>
                <c:pt idx="6">
                  <c:v>7.1.2</c:v>
                </c:pt>
                <c:pt idx="7">
                  <c:v>7.2.4</c:v>
                </c:pt>
                <c:pt idx="8">
                  <c:v>7.1.3</c:v>
                </c:pt>
                <c:pt idx="9">
                  <c:v>7.2.1</c:v>
                </c:pt>
                <c:pt idx="10">
                  <c:v>7.7.4</c:v>
                </c:pt>
                <c:pt idx="11">
                  <c:v>7.7.1</c:v>
                </c:pt>
                <c:pt idx="12">
                  <c:v>7.4.1</c:v>
                </c:pt>
                <c:pt idx="13">
                  <c:v>7.3.3</c:v>
                </c:pt>
                <c:pt idx="14">
                  <c:v>7.1.1</c:v>
                </c:pt>
                <c:pt idx="15">
                  <c:v>7.5.1</c:v>
                </c:pt>
                <c:pt idx="16">
                  <c:v>7.2.6</c:v>
                </c:pt>
                <c:pt idx="17">
                  <c:v>7.2.3</c:v>
                </c:pt>
                <c:pt idx="18">
                  <c:v>7.7.2</c:v>
                </c:pt>
                <c:pt idx="19">
                  <c:v>7.2.2</c:v>
                </c:pt>
                <c:pt idx="20">
                  <c:v>7.2.7</c:v>
                </c:pt>
                <c:pt idx="21">
                  <c:v>7.2.5</c:v>
                </c:pt>
                <c:pt idx="22">
                  <c:v>7.4.3</c:v>
                </c:pt>
                <c:pt idx="23">
                  <c:v>7.3.1</c:v>
                </c:pt>
                <c:pt idx="24">
                  <c:v>7.7.3</c:v>
                </c:pt>
              </c:strCache>
            </c:strRef>
          </c:cat>
          <c:val>
            <c:numRef>
              <c:f>'Energy_EU_National level'!$K$131:$K$155</c:f>
              <c:numCache>
                <c:formatCode>#,##0.00\ [$€-1]</c:formatCode>
                <c:ptCount val="25"/>
                <c:pt idx="0">
                  <c:v>600150.93288461538</c:v>
                </c:pt>
                <c:pt idx="1">
                  <c:v>564015.66428571427</c:v>
                </c:pt>
                <c:pt idx="2">
                  <c:v>601713.49968749995</c:v>
                </c:pt>
                <c:pt idx="3">
                  <c:v>464547.348</c:v>
                </c:pt>
                <c:pt idx="4">
                  <c:v>676305.59749999992</c:v>
                </c:pt>
                <c:pt idx="5">
                  <c:v>535500.15500000003</c:v>
                </c:pt>
                <c:pt idx="6">
                  <c:v>765911.88</c:v>
                </c:pt>
                <c:pt idx="7">
                  <c:v>613508.93470588233</c:v>
                </c:pt>
                <c:pt idx="8">
                  <c:v>629330.25187500007</c:v>
                </c:pt>
                <c:pt idx="9">
                  <c:v>460267.64</c:v>
                </c:pt>
                <c:pt idx="10">
                  <c:v>701984.14454545453</c:v>
                </c:pt>
                <c:pt idx="11">
                  <c:v>821443.78500000015</c:v>
                </c:pt>
                <c:pt idx="12">
                  <c:v>681266.86111111112</c:v>
                </c:pt>
                <c:pt idx="13">
                  <c:v>430442.08666666667</c:v>
                </c:pt>
                <c:pt idx="14">
                  <c:v>557476.91555555561</c:v>
                </c:pt>
                <c:pt idx="15">
                  <c:v>399804.89555555553</c:v>
                </c:pt>
                <c:pt idx="16">
                  <c:v>504291.15125</c:v>
                </c:pt>
                <c:pt idx="17">
                  <c:v>432063.49285714288</c:v>
                </c:pt>
                <c:pt idx="18">
                  <c:v>530574.97333333327</c:v>
                </c:pt>
                <c:pt idx="19">
                  <c:v>599652.2416666667</c:v>
                </c:pt>
                <c:pt idx="20">
                  <c:v>696779.35599999991</c:v>
                </c:pt>
                <c:pt idx="21">
                  <c:v>904998.83200000005</c:v>
                </c:pt>
                <c:pt idx="22">
                  <c:v>976759.00600000005</c:v>
                </c:pt>
                <c:pt idx="23">
                  <c:v>631349.8125</c:v>
                </c:pt>
                <c:pt idx="24">
                  <c:v>533208.26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BA-434F-BD87-E6C13E033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</a:t>
            </a:r>
            <a:r>
              <a:rPr lang="el-GR" sz="1600" b="0" i="0" u="none" strike="noStrike" baseline="0">
                <a:effectLst/>
              </a:rPr>
              <a:t>υποβληθεισών</a:t>
            </a:r>
            <a:r>
              <a:rPr lang="el-GR" sz="1600" b="0" i="0" u="none" strike="noStrike" baseline="0"/>
              <a:t> </a:t>
            </a:r>
            <a:r>
              <a:rPr lang="el-GR" sz="1600"/>
              <a:t>προτάσεων βάσει Δ.Δ.</a:t>
            </a:r>
            <a:r>
              <a:rPr lang="el-GR" sz="1600" baseline="0"/>
              <a:t> ανά Περιφέρεια στο ΕΔΚ (Α΄ και Β΄ Κύκλος)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 baseline="0"/>
              <a:t>(Δ.Δ. ανά Περιφέρεια και πρόγραμμα στον τομέα της Ενέργειας/ Δ.Δ. ανά Περιφέρεια και πρόγραμμα 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'Energy_EU_National level'!$D$198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11"/>
              <c:layout>
                <c:manualLayout>
                  <c:x val="-1.3191071950130685E-3"/>
                  <c:y val="-1.30127655834596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4-A445-829E-06D499130A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level'!$A$199:$A$211</c:f>
              <c:strCache>
                <c:ptCount val="13"/>
                <c:pt idx="0">
                  <c:v>Δ. Μακεδονία</c:v>
                </c:pt>
                <c:pt idx="1">
                  <c:v>Σ. Ελλάδα</c:v>
                </c:pt>
                <c:pt idx="2">
                  <c:v>Δ. Ελλάδα</c:v>
                </c:pt>
                <c:pt idx="3">
                  <c:v>Κ. Μακεδονία</c:v>
                </c:pt>
                <c:pt idx="4">
                  <c:v>Αττική</c:v>
                </c:pt>
                <c:pt idx="5">
                  <c:v>Πελοπόννησος</c:v>
                </c:pt>
                <c:pt idx="6">
                  <c:v>Κρήτη</c:v>
                </c:pt>
                <c:pt idx="7">
                  <c:v>Ανατ. Μακεδονία &amp; Θράκη</c:v>
                </c:pt>
                <c:pt idx="8">
                  <c:v>Β. Αγαίο</c:v>
                </c:pt>
                <c:pt idx="9">
                  <c:v>Θεσσαλία</c:v>
                </c:pt>
                <c:pt idx="10">
                  <c:v>Ήπειρος</c:v>
                </c:pt>
                <c:pt idx="11">
                  <c:v>Ν.Αιγαίο</c:v>
                </c:pt>
                <c:pt idx="12">
                  <c:v>Ιόνια Νησιά</c:v>
                </c:pt>
              </c:strCache>
            </c:strRef>
          </c:cat>
          <c:val>
            <c:numRef>
              <c:f>'Energy_EU_National level'!$D$199:$D$211</c:f>
              <c:numCache>
                <c:formatCode>0.0%</c:formatCode>
                <c:ptCount val="13"/>
                <c:pt idx="0">
                  <c:v>0.15663970105181874</c:v>
                </c:pt>
                <c:pt idx="1">
                  <c:v>9.130342050726184E-2</c:v>
                </c:pt>
                <c:pt idx="2">
                  <c:v>8.1607104447039627E-2</c:v>
                </c:pt>
                <c:pt idx="3">
                  <c:v>7.768435978592525E-2</c:v>
                </c:pt>
                <c:pt idx="4">
                  <c:v>6.9320529869671507E-2</c:v>
                </c:pt>
                <c:pt idx="5">
                  <c:v>6.6545237032595239E-2</c:v>
                </c:pt>
                <c:pt idx="6">
                  <c:v>5.6461055769398645E-2</c:v>
                </c:pt>
                <c:pt idx="7">
                  <c:v>5.4777439395703419E-2</c:v>
                </c:pt>
                <c:pt idx="8">
                  <c:v>3.208111133208591E-2</c:v>
                </c:pt>
                <c:pt idx="9">
                  <c:v>3.0078222975687428E-2</c:v>
                </c:pt>
                <c:pt idx="10">
                  <c:v>2.5584727189541814E-2</c:v>
                </c:pt>
                <c:pt idx="11">
                  <c:v>6.7010664139981494E-3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4-A445-829E-06D499130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'Environm_EU_National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7-4120-99BA-E58D744A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B-40CF-BA13-FBC8D27B94A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B-40CF-BA13-FBC8D27B94A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1B-40CF-BA13-FBC8D27B94A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B-40CF-BA13-FBC8D27B94A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1B-40CF-BA13-FBC8D27B94AC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B-40CF-BA13-FBC8D27B94AC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B-40CF-BA13-FBC8D27B94AC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B-40CF-BA13-FBC8D27B94AC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B-40CF-BA13-FBC8D27B94AC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B-40CF-BA13-FBC8D27B9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1B-40CF-BA13-FBC8D27B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'Environm_EU_National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3-4252-B66C-74C784F3F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'Agrifood_EU_National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9-47D2-9A67-6BED2E497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1-4614-A07F-3F0AB46B4E0D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11-4614-A07F-3F0AB46B4E0D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11-4614-A07F-3F0AB46B4E0D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1-4614-A07F-3F0AB46B4E0D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11-4614-A07F-3F0AB46B4E0D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11-4614-A07F-3F0AB46B4E0D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1-4614-A07F-3F0AB46B4E0D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1-4614-A07F-3F0AB46B4E0D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11-4614-A07F-3F0AB46B4E0D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1-4614-A07F-3F0AB46B4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11-4614-A07F-3F0AB46B4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'Environm_EU_National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D-4579-A817-A12D14E6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9-490A-947A-82F75E7CA65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99-490A-947A-82F75E7CA65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99-490A-947A-82F75E7CA65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99-490A-947A-82F75E7CA65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99-490A-947A-82F75E7CA65A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9-490A-947A-82F75E7CA65A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9-490A-947A-82F75E7CA65A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9-490A-947A-82F75E7CA65A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9-490A-947A-82F75E7CA65A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9-490A-947A-82F75E7CA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99-490A-947A-82F75E7C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'Environm_EU_National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A-4BFE-8E21-965C9930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1-412C-B29C-76B2E8ED497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51-412C-B29C-76B2E8ED497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51-412C-B29C-76B2E8ED497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1-412C-B29C-76B2E8ED497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F51-412C-B29C-76B2E8ED497C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1-412C-B29C-76B2E8ED497C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1-412C-B29C-76B2E8ED497C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1-412C-B29C-76B2E8ED497C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1-412C-B29C-76B2E8ED497C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51-412C-B29C-76B2E8ED4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51-412C-B29C-76B2E8ED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'Environm_EU_National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3-42AE-A05C-4750B7236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A-47CF-AB7A-BFF7900867B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A-47CF-AB7A-BFF7900867B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A-47CF-AB7A-BFF7900867B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A-47CF-AB7A-BFF7900867B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A-47CF-AB7A-BFF7900867B1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A-47CF-AB7A-BFF7900867B1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A-47CF-AB7A-BFF7900867B1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A-47CF-AB7A-BFF7900867B1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1A-47CF-AB7A-BFF7900867B1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1A-47CF-AB7A-BFF790086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1A-47CF-AB7A-BFF790086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9-44BD-9742-BE0730E59A8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D9-44BD-9742-BE0730E59A8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D9-44BD-9742-BE0730E59A8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9-44BD-9742-BE0730E59A8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D9-44BD-9742-BE0730E59A80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9-44BD-9742-BE0730E59A80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9-44BD-9742-BE0730E59A80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9-44BD-9742-BE0730E59A80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9-44BD-9742-BE0730E59A80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9-44BD-9742-BE0730E59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9-44BD-9742-BE0730E59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'Environm_EU_National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A-4143-866D-D4B8064EF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'Environm_EU_National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B-47F1-B9C1-BBB739A66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'Agrifood_EU_National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6-447F-9A07-E784C545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6B-4884-9AD4-368FEBE5512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6B-4884-9AD4-368FEBE5512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6B-4884-9AD4-368FEBE5512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6B-4884-9AD4-368FEBE55128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6B-4884-9AD4-368FEBE551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B-4884-9AD4-368FEBE55128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B-4884-9AD4-368FEBE551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B-4884-9AD4-368FEBE55128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B-4884-9AD4-368FEBE551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B-4884-9AD4-368FEBE55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6B-4884-9AD4-368FEBE55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'Environm_EU_National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C-4E9C-A4A1-8F027697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D-4E44-8EEE-B3F3F8BB365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D-4E44-8EEE-B3F3F8BB365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D-4E44-8EEE-B3F3F8BB365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D-4E44-8EEE-B3F3F8BB3658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D-4E44-8EEE-B3F3F8BB3658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D-4E44-8EEE-B3F3F8BB3658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D-4E44-8EEE-B3F3F8BB36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D-4E44-8EEE-B3F3F8BB3658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D-4E44-8EEE-B3F3F8BB36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D-4E44-8EEE-B3F3F8BB3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2D-4E44-8EEE-B3F3F8BB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7-465D-BAAA-50CADB38E30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97-465D-BAAA-50CADB38E30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97-465D-BAAA-50CADB38E30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97-465D-BAAA-50CADB38E30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97-465D-BAAA-50CADB38E304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7-465D-BAAA-50CADB38E304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7-465D-BAAA-50CADB38E304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7-465D-BAAA-50CADB38E3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7-465D-BAAA-50CADB38E3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7-465D-BAAA-50CADB38E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97-465D-BAAA-50CADB38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'Environm_EU_National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2-4F73-969F-2ED225952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'Environm_EU_National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B-45D0-BCC8-4760DD1B1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A-4C8A-A09E-2FA6A8CDFC8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A-4C8A-A09E-2FA6A8CDFC8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A-4C8A-A09E-2FA6A8CDFC8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A-4C8A-A09E-2FA6A8CDFC88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A-4C8A-A09E-2FA6A8CDFC88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A-4C8A-A09E-2FA6A8CDFC88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A-4C8A-A09E-2FA6A8CDFC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A-4C8A-A09E-2FA6A8CDFC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A-4C8A-A09E-2FA6A8CDFC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A-4C8A-A09E-2FA6A8CDF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CA-4C8A-A09E-2FA6A8CDF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EC-4AE6-96DA-53787F5F53AD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EC-4AE6-96DA-53787F5F53AD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EC-4AE6-96DA-53787F5F53AD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EC-4AE6-96DA-53787F5F53AD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DEC-4AE6-96DA-53787F5F53AD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C-4AE6-96DA-53787F5F53AD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C-4AE6-96DA-53787F5F53A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C-4AE6-96DA-53787F5F53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C-4AE6-96DA-53787F5F53A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C-4AE6-96DA-53787F5F5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EC-4AE6-96DA-53787F5F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'Environm_EU_National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E-4CA8-91ED-0E4F62D3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'Environm_EU_National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3A1-95A1-5BDC4721E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4-4872-B964-A69EBF13ABB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34-4872-B964-A69EBF13ABB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34-4872-B964-A69EBF13ABB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34-4872-B964-A69EBF13ABB8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934-4872-B964-A69EBF13ABB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4-4872-B964-A69EBF13ABB8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4-4872-B964-A69EBF13AB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4-4872-B964-A69EBF13ABB8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4-4872-B964-A69EBF13AB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4-4872-B964-A69EBF13A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4-4872-B964-A69EBF13A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0-4DC4-A79B-20549FA0BBBB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0-4DC4-A79B-20549FA0BBBB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0-4DC4-A79B-20549FA0BBBB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0-4DC4-A79B-20549FA0BBBB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80-4DC4-A79B-20549FA0BB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80-4DC4-A79B-20549FA0BBBB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0-4DC4-A79B-20549FA0BB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0-4DC4-A79B-20549FA0BB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0-4DC4-A79B-20549FA0BB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0-4DC4-A79B-20549FA0B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80-4DC4-A79B-20549FA0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'Environm_EU_National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9-44D8-B4B6-5CF5EC0C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1-4989-AE2F-BF78FC0A4BA9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31-4989-AE2F-BF78FC0A4BA9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31-4989-AE2F-BF78FC0A4BA9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1-4989-AE2F-BF78FC0A4BA9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31-4989-AE2F-BF78FC0A4BA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1-4989-AE2F-BF78FC0A4BA9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1-4989-AE2F-BF78FC0A4B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1-4989-AE2F-BF78FC0A4B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1-4989-AE2F-BF78FC0A4BA9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1-4989-AE2F-BF78FC0A4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'Environm_EU_National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'Environm_EU_National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31-4989-AE2F-BF78FC0A4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</a:t>
            </a:r>
            <a:r>
              <a:rPr lang="el-GR" sz="1600" b="0" i="0" u="none" strike="noStrike" baseline="0">
                <a:effectLst/>
              </a:rPr>
              <a:t>του Περιβάλλοντος και της Βιώσιμης Ανάπτυξης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'Environm_EU_National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level'!$B$131:$B$188</c:f>
              <c:strCache>
                <c:ptCount val="58"/>
                <c:pt idx="0">
                  <c:v>4.10.4</c:v>
                </c:pt>
                <c:pt idx="1">
                  <c:v>4.6.3</c:v>
                </c:pt>
                <c:pt idx="2">
                  <c:v>4.7.1</c:v>
                </c:pt>
                <c:pt idx="3">
                  <c:v>4.3.1</c:v>
                </c:pt>
                <c:pt idx="4">
                  <c:v>4.11.1</c:v>
                </c:pt>
                <c:pt idx="5">
                  <c:v>4.2.3</c:v>
                </c:pt>
                <c:pt idx="6">
                  <c:v>4.1.1</c:v>
                </c:pt>
                <c:pt idx="7">
                  <c:v>4.8.2</c:v>
                </c:pt>
                <c:pt idx="8">
                  <c:v>4.3.3</c:v>
                </c:pt>
                <c:pt idx="9">
                  <c:v>4.3.4</c:v>
                </c:pt>
                <c:pt idx="10">
                  <c:v>4.9.1</c:v>
                </c:pt>
                <c:pt idx="11">
                  <c:v>4.12.1</c:v>
                </c:pt>
                <c:pt idx="12">
                  <c:v>4.4.8</c:v>
                </c:pt>
                <c:pt idx="13">
                  <c:v>4.1.4</c:v>
                </c:pt>
                <c:pt idx="14">
                  <c:v>4.6.2</c:v>
                </c:pt>
                <c:pt idx="15">
                  <c:v>4.6.1</c:v>
                </c:pt>
                <c:pt idx="16">
                  <c:v>4.4.7</c:v>
                </c:pt>
                <c:pt idx="17">
                  <c:v>4.1.3</c:v>
                </c:pt>
                <c:pt idx="18">
                  <c:v>4.8.3</c:v>
                </c:pt>
                <c:pt idx="19">
                  <c:v>4.4.9</c:v>
                </c:pt>
                <c:pt idx="20">
                  <c:v>4.9.2</c:v>
                </c:pt>
                <c:pt idx="21">
                  <c:v>4.1.2</c:v>
                </c:pt>
                <c:pt idx="22">
                  <c:v>4.7.6</c:v>
                </c:pt>
                <c:pt idx="23">
                  <c:v>4.10.1</c:v>
                </c:pt>
                <c:pt idx="24">
                  <c:v>4.8.4</c:v>
                </c:pt>
                <c:pt idx="25">
                  <c:v>4.8.1</c:v>
                </c:pt>
                <c:pt idx="26">
                  <c:v>4.7.2</c:v>
                </c:pt>
                <c:pt idx="27">
                  <c:v>4.2.1</c:v>
                </c:pt>
                <c:pt idx="28">
                  <c:v>4.4.6</c:v>
                </c:pt>
                <c:pt idx="29">
                  <c:v>4.8.7</c:v>
                </c:pt>
                <c:pt idx="30">
                  <c:v>4.3.2</c:v>
                </c:pt>
                <c:pt idx="31">
                  <c:v>4.10.3</c:v>
                </c:pt>
                <c:pt idx="32">
                  <c:v>4.8.5</c:v>
                </c:pt>
                <c:pt idx="33">
                  <c:v>4.7.8</c:v>
                </c:pt>
                <c:pt idx="34">
                  <c:v>4.10.7</c:v>
                </c:pt>
                <c:pt idx="35">
                  <c:v>4.11.2</c:v>
                </c:pt>
                <c:pt idx="36">
                  <c:v>4.10.2</c:v>
                </c:pt>
                <c:pt idx="37">
                  <c:v>4.5.1</c:v>
                </c:pt>
                <c:pt idx="38">
                  <c:v>4.2.5</c:v>
                </c:pt>
                <c:pt idx="39">
                  <c:v>4.7.3</c:v>
                </c:pt>
                <c:pt idx="40">
                  <c:v>4.7.5</c:v>
                </c:pt>
                <c:pt idx="41">
                  <c:v>4.8.6</c:v>
                </c:pt>
                <c:pt idx="42">
                  <c:v>4.4.1</c:v>
                </c:pt>
                <c:pt idx="43">
                  <c:v>4.4.11</c:v>
                </c:pt>
                <c:pt idx="44">
                  <c:v>4.7.7</c:v>
                </c:pt>
                <c:pt idx="45">
                  <c:v>4.10.5</c:v>
                </c:pt>
                <c:pt idx="46">
                  <c:v>4.4.3</c:v>
                </c:pt>
                <c:pt idx="47">
                  <c:v>4.4.2</c:v>
                </c:pt>
                <c:pt idx="48">
                  <c:v>4.4.10</c:v>
                </c:pt>
                <c:pt idx="49">
                  <c:v>4.10.8</c:v>
                </c:pt>
                <c:pt idx="50">
                  <c:v>4.11.3</c:v>
                </c:pt>
                <c:pt idx="51">
                  <c:v>4.7.9</c:v>
                </c:pt>
                <c:pt idx="52">
                  <c:v>4.10.6</c:v>
                </c:pt>
                <c:pt idx="53">
                  <c:v>4.2.2</c:v>
                </c:pt>
                <c:pt idx="54">
                  <c:v>4.2.4</c:v>
                </c:pt>
                <c:pt idx="55">
                  <c:v>4.4.4</c:v>
                </c:pt>
                <c:pt idx="56">
                  <c:v>4.4.5</c:v>
                </c:pt>
                <c:pt idx="57">
                  <c:v>4.7.4</c:v>
                </c:pt>
              </c:strCache>
            </c:strRef>
          </c:cat>
          <c:val>
            <c:numRef>
              <c:f>'Environm_EU_National level'!$H$131:$H$188</c:f>
              <c:numCache>
                <c:formatCode>General</c:formatCode>
                <c:ptCount val="58"/>
                <c:pt idx="0">
                  <c:v>52</c:v>
                </c:pt>
                <c:pt idx="1">
                  <c:v>41</c:v>
                </c:pt>
                <c:pt idx="2">
                  <c:v>36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CE-0141-A195-33423644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</a:t>
            </a:r>
            <a:r>
              <a:rPr lang="el-GR" sz="1600" b="0" i="0" u="none" strike="noStrike" baseline="0">
                <a:effectLst/>
              </a:rPr>
              <a:t>του Περιβάλλοντος και της Βιώσιμης Ανάπτυξης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'Environm_EU_National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level'!$B$131:$B$188</c:f>
              <c:strCache>
                <c:ptCount val="58"/>
                <c:pt idx="0">
                  <c:v>4.10.4</c:v>
                </c:pt>
                <c:pt idx="1">
                  <c:v>4.6.3</c:v>
                </c:pt>
                <c:pt idx="2">
                  <c:v>4.7.1</c:v>
                </c:pt>
                <c:pt idx="3">
                  <c:v>4.3.1</c:v>
                </c:pt>
                <c:pt idx="4">
                  <c:v>4.11.1</c:v>
                </c:pt>
                <c:pt idx="5">
                  <c:v>4.2.3</c:v>
                </c:pt>
                <c:pt idx="6">
                  <c:v>4.1.1</c:v>
                </c:pt>
                <c:pt idx="7">
                  <c:v>4.8.2</c:v>
                </c:pt>
                <c:pt idx="8">
                  <c:v>4.3.3</c:v>
                </c:pt>
                <c:pt idx="9">
                  <c:v>4.3.4</c:v>
                </c:pt>
                <c:pt idx="10">
                  <c:v>4.9.1</c:v>
                </c:pt>
                <c:pt idx="11">
                  <c:v>4.12.1</c:v>
                </c:pt>
                <c:pt idx="12">
                  <c:v>4.4.8</c:v>
                </c:pt>
                <c:pt idx="13">
                  <c:v>4.1.4</c:v>
                </c:pt>
                <c:pt idx="14">
                  <c:v>4.6.2</c:v>
                </c:pt>
                <c:pt idx="15">
                  <c:v>4.6.1</c:v>
                </c:pt>
                <c:pt idx="16">
                  <c:v>4.4.7</c:v>
                </c:pt>
                <c:pt idx="17">
                  <c:v>4.1.3</c:v>
                </c:pt>
                <c:pt idx="18">
                  <c:v>4.8.3</c:v>
                </c:pt>
                <c:pt idx="19">
                  <c:v>4.4.9</c:v>
                </c:pt>
                <c:pt idx="20">
                  <c:v>4.9.2</c:v>
                </c:pt>
                <c:pt idx="21">
                  <c:v>4.1.2</c:v>
                </c:pt>
                <c:pt idx="22">
                  <c:v>4.7.6</c:v>
                </c:pt>
                <c:pt idx="23">
                  <c:v>4.10.1</c:v>
                </c:pt>
                <c:pt idx="24">
                  <c:v>4.8.4</c:v>
                </c:pt>
                <c:pt idx="25">
                  <c:v>4.8.1</c:v>
                </c:pt>
                <c:pt idx="26">
                  <c:v>4.7.2</c:v>
                </c:pt>
                <c:pt idx="27">
                  <c:v>4.2.1</c:v>
                </c:pt>
                <c:pt idx="28">
                  <c:v>4.4.6</c:v>
                </c:pt>
                <c:pt idx="29">
                  <c:v>4.8.7</c:v>
                </c:pt>
                <c:pt idx="30">
                  <c:v>4.3.2</c:v>
                </c:pt>
                <c:pt idx="31">
                  <c:v>4.10.3</c:v>
                </c:pt>
                <c:pt idx="32">
                  <c:v>4.8.5</c:v>
                </c:pt>
                <c:pt idx="33">
                  <c:v>4.7.8</c:v>
                </c:pt>
                <c:pt idx="34">
                  <c:v>4.10.7</c:v>
                </c:pt>
                <c:pt idx="35">
                  <c:v>4.11.2</c:v>
                </c:pt>
                <c:pt idx="36">
                  <c:v>4.10.2</c:v>
                </c:pt>
                <c:pt idx="37">
                  <c:v>4.5.1</c:v>
                </c:pt>
                <c:pt idx="38">
                  <c:v>4.2.5</c:v>
                </c:pt>
                <c:pt idx="39">
                  <c:v>4.7.3</c:v>
                </c:pt>
                <c:pt idx="40">
                  <c:v>4.7.5</c:v>
                </c:pt>
                <c:pt idx="41">
                  <c:v>4.8.6</c:v>
                </c:pt>
                <c:pt idx="42">
                  <c:v>4.4.1</c:v>
                </c:pt>
                <c:pt idx="43">
                  <c:v>4.4.11</c:v>
                </c:pt>
                <c:pt idx="44">
                  <c:v>4.7.7</c:v>
                </c:pt>
                <c:pt idx="45">
                  <c:v>4.10.5</c:v>
                </c:pt>
                <c:pt idx="46">
                  <c:v>4.4.3</c:v>
                </c:pt>
                <c:pt idx="47">
                  <c:v>4.4.2</c:v>
                </c:pt>
                <c:pt idx="48">
                  <c:v>4.4.10</c:v>
                </c:pt>
                <c:pt idx="49">
                  <c:v>4.10.8</c:v>
                </c:pt>
                <c:pt idx="50">
                  <c:v>4.11.3</c:v>
                </c:pt>
                <c:pt idx="51">
                  <c:v>4.7.9</c:v>
                </c:pt>
                <c:pt idx="52">
                  <c:v>4.10.6</c:v>
                </c:pt>
                <c:pt idx="53">
                  <c:v>4.2.2</c:v>
                </c:pt>
                <c:pt idx="54">
                  <c:v>4.2.4</c:v>
                </c:pt>
                <c:pt idx="55">
                  <c:v>4.4.4</c:v>
                </c:pt>
                <c:pt idx="56">
                  <c:v>4.4.5</c:v>
                </c:pt>
                <c:pt idx="57">
                  <c:v>4.7.4</c:v>
                </c:pt>
              </c:strCache>
            </c:strRef>
          </c:cat>
          <c:val>
            <c:numRef>
              <c:f>'Environm_EU_National level'!$K$131:$K$188</c:f>
              <c:numCache>
                <c:formatCode>#,##0.00\ [$€-1]</c:formatCode>
                <c:ptCount val="58"/>
                <c:pt idx="0">
                  <c:v>654954.23480769235</c:v>
                </c:pt>
                <c:pt idx="1">
                  <c:v>530304.84073170729</c:v>
                </c:pt>
                <c:pt idx="2">
                  <c:v>428454.13861111115</c:v>
                </c:pt>
                <c:pt idx="3">
                  <c:v>625887.75346153846</c:v>
                </c:pt>
                <c:pt idx="4">
                  <c:v>621615.97217391303</c:v>
                </c:pt>
                <c:pt idx="5">
                  <c:v>440603.26652173919</c:v>
                </c:pt>
                <c:pt idx="6">
                  <c:v>914524.14904761896</c:v>
                </c:pt>
                <c:pt idx="7">
                  <c:v>538050.73190476187</c:v>
                </c:pt>
                <c:pt idx="8">
                  <c:v>660233.77500000002</c:v>
                </c:pt>
                <c:pt idx="9">
                  <c:v>811747.37399999995</c:v>
                </c:pt>
                <c:pt idx="10">
                  <c:v>540068.52333333332</c:v>
                </c:pt>
                <c:pt idx="11">
                  <c:v>558993.35307692306</c:v>
                </c:pt>
                <c:pt idx="12">
                  <c:v>626718.87923076923</c:v>
                </c:pt>
                <c:pt idx="13">
                  <c:v>644546.54083333327</c:v>
                </c:pt>
                <c:pt idx="14">
                  <c:v>1065563.8516666666</c:v>
                </c:pt>
                <c:pt idx="15">
                  <c:v>381867.06083333335</c:v>
                </c:pt>
                <c:pt idx="16">
                  <c:v>456000.15499999997</c:v>
                </c:pt>
                <c:pt idx="17">
                  <c:v>854618.78454545466</c:v>
                </c:pt>
                <c:pt idx="18">
                  <c:v>642879.35545454547</c:v>
                </c:pt>
                <c:pt idx="19">
                  <c:v>531377.95363636361</c:v>
                </c:pt>
                <c:pt idx="20">
                  <c:v>703136.67454545456</c:v>
                </c:pt>
                <c:pt idx="21">
                  <c:v>391361.516</c:v>
                </c:pt>
                <c:pt idx="22">
                  <c:v>352505.33</c:v>
                </c:pt>
                <c:pt idx="23">
                  <c:v>397592.34777777776</c:v>
                </c:pt>
                <c:pt idx="24">
                  <c:v>666639.71666666667</c:v>
                </c:pt>
                <c:pt idx="25">
                  <c:v>497808.2433333334</c:v>
                </c:pt>
                <c:pt idx="26">
                  <c:v>752189.13750000007</c:v>
                </c:pt>
                <c:pt idx="27">
                  <c:v>836631.6</c:v>
                </c:pt>
                <c:pt idx="28">
                  <c:v>508118.875</c:v>
                </c:pt>
                <c:pt idx="29">
                  <c:v>657908.94428571418</c:v>
                </c:pt>
                <c:pt idx="30">
                  <c:v>745439.16571428569</c:v>
                </c:pt>
                <c:pt idx="31">
                  <c:v>1028592.3033333333</c:v>
                </c:pt>
                <c:pt idx="32">
                  <c:v>816513.0033333333</c:v>
                </c:pt>
                <c:pt idx="33">
                  <c:v>896562.90600000008</c:v>
                </c:pt>
                <c:pt idx="34">
                  <c:v>475621.88399999996</c:v>
                </c:pt>
                <c:pt idx="35">
                  <c:v>299039.02800000005</c:v>
                </c:pt>
                <c:pt idx="36">
                  <c:v>254398.606</c:v>
                </c:pt>
                <c:pt idx="37">
                  <c:v>654591.10599999991</c:v>
                </c:pt>
                <c:pt idx="38">
                  <c:v>641683.73</c:v>
                </c:pt>
                <c:pt idx="39">
                  <c:v>588027.625</c:v>
                </c:pt>
                <c:pt idx="40">
                  <c:v>609491.04666666675</c:v>
                </c:pt>
                <c:pt idx="41">
                  <c:v>482570.83666666667</c:v>
                </c:pt>
                <c:pt idx="42">
                  <c:v>906609.76333333331</c:v>
                </c:pt>
                <c:pt idx="43">
                  <c:v>710216.75</c:v>
                </c:pt>
                <c:pt idx="44">
                  <c:v>572917.875</c:v>
                </c:pt>
                <c:pt idx="45">
                  <c:v>453075</c:v>
                </c:pt>
                <c:pt idx="46">
                  <c:v>628675.14</c:v>
                </c:pt>
                <c:pt idx="47">
                  <c:v>709590.27500000002</c:v>
                </c:pt>
                <c:pt idx="48">
                  <c:v>1330043.18</c:v>
                </c:pt>
                <c:pt idx="49">
                  <c:v>700962.96</c:v>
                </c:pt>
                <c:pt idx="50">
                  <c:v>692736</c:v>
                </c:pt>
                <c:pt idx="51">
                  <c:v>511828.75</c:v>
                </c:pt>
                <c:pt idx="52">
                  <c:v>341291.2</c:v>
                </c:pt>
                <c:pt idx="53">
                  <c:v>2431122.52</c:v>
                </c:pt>
                <c:pt idx="54">
                  <c:v>2674818.89</c:v>
                </c:pt>
                <c:pt idx="55">
                  <c:v>411723.95</c:v>
                </c:pt>
                <c:pt idx="56">
                  <c:v>747309.45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5-2248-936F-DAB09CF8F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</a:t>
            </a:r>
            <a:r>
              <a:rPr lang="el-GR" sz="1600" b="0" i="0" u="none" strike="noStrike" baseline="0">
                <a:effectLst/>
              </a:rPr>
              <a:t>υποβληθεισών</a:t>
            </a:r>
            <a:r>
              <a:rPr lang="el-GR" sz="1600"/>
              <a:t>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 baseline="0"/>
              <a:t>(Δ.Δ.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στον τομέα του Περιβάλλοντος και Βιώσιμης Ανάπτυξης / 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'Environm_EU_National level'!$D$229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'Environm_EU_National level'!$A$230:$A$242</c:f>
              <c:strCache>
                <c:ptCount val="13"/>
                <c:pt idx="0">
                  <c:v>Δ. Μακεδονία</c:v>
                </c:pt>
                <c:pt idx="1">
                  <c:v>Ν.Αιγαίο</c:v>
                </c:pt>
                <c:pt idx="2">
                  <c:v>Β. Αγαίο</c:v>
                </c:pt>
                <c:pt idx="3">
                  <c:v>Κ. Μακεδονία</c:v>
                </c:pt>
                <c:pt idx="4">
                  <c:v>Κρήτη</c:v>
                </c:pt>
                <c:pt idx="5">
                  <c:v>Ανατ. Μακεδονία &amp; Θράκη</c:v>
                </c:pt>
                <c:pt idx="6">
                  <c:v>Αττική</c:v>
                </c:pt>
                <c:pt idx="7">
                  <c:v>Πελοπόννησος</c:v>
                </c:pt>
                <c:pt idx="8">
                  <c:v>Σ. Ελλάδα</c:v>
                </c:pt>
                <c:pt idx="9">
                  <c:v>Δ. Ελλάδα</c:v>
                </c:pt>
                <c:pt idx="10">
                  <c:v>Θεσσαλία</c:v>
                </c:pt>
                <c:pt idx="11">
                  <c:v>Ήπειρος</c:v>
                </c:pt>
                <c:pt idx="12">
                  <c:v>Ιόνια Νησιά</c:v>
                </c:pt>
              </c:strCache>
            </c:strRef>
          </c:cat>
          <c:val>
            <c:numRef>
              <c:f>'Environm_EU_National level'!$D$230:$D$242</c:f>
              <c:numCache>
                <c:formatCode>0.0%</c:formatCode>
                <c:ptCount val="13"/>
                <c:pt idx="0">
                  <c:v>0.19768980936353431</c:v>
                </c:pt>
                <c:pt idx="1">
                  <c:v>0.19017498450353368</c:v>
                </c:pt>
                <c:pt idx="2">
                  <c:v>0.18207064039065612</c:v>
                </c:pt>
                <c:pt idx="3">
                  <c:v>0.13742007334310496</c:v>
                </c:pt>
                <c:pt idx="4">
                  <c:v>0.11755439951208625</c:v>
                </c:pt>
                <c:pt idx="5">
                  <c:v>0.11408444214382074</c:v>
                </c:pt>
                <c:pt idx="6">
                  <c:v>0.10226977212044287</c:v>
                </c:pt>
                <c:pt idx="7">
                  <c:v>9.9691821156763269E-2</c:v>
                </c:pt>
                <c:pt idx="8">
                  <c:v>9.8414343366930168E-2</c:v>
                </c:pt>
                <c:pt idx="9">
                  <c:v>9.6667816128124084E-2</c:v>
                </c:pt>
                <c:pt idx="10">
                  <c:v>8.5997068473911115E-2</c:v>
                </c:pt>
                <c:pt idx="11">
                  <c:v>5.750861438934906E-2</c:v>
                </c:pt>
                <c:pt idx="12">
                  <c:v>4.4351901439438401E-2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3-A24F-930C-2746CA715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'Transport_EU_National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4-41C4-ACD9-D0FDDF34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4-4230-A65F-CD6B1F10EE1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D4-4230-A65F-CD6B1F10EE1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D4-4230-A65F-CD6B1F10EE1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4-4230-A65F-CD6B1F10EE1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D4-4230-A65F-CD6B1F10EE17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4-4230-A65F-CD6B1F10EE17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4-4230-A65F-CD6B1F10EE17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4-4230-A65F-CD6B1F10EE17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4-4230-A65F-CD6B1F10EE17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4-4230-A65F-CD6B1F10E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D4-4230-A65F-CD6B1F10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'Transport_EU_National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0C9-985B-B85A90C4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9-4493-A749-3A3C087D0AA3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C9-4493-A749-3A3C087D0AA3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C9-4493-A749-3A3C087D0AA3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C9-4493-A749-3A3C087D0AA3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C9-4493-A749-3A3C087D0AA3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9-4493-A749-3A3C087D0AA3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9-4493-A749-3A3C087D0AA3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9-4493-A749-3A3C087D0AA3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9-4493-A749-3A3C087D0AA3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9-4493-A749-3A3C087D0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C9-4493-A749-3A3C087D0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'Agrifood_EU_National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F-46B6-BE19-A25F0D51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'Transport_EU_National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E-455A-990D-CB84EB2F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D-4FB5-9D55-B074AE968C0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0D-4FB5-9D55-B074AE968C0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0D-4FB5-9D55-B074AE968C0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D-4FB5-9D55-B074AE968C0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0D-4FB5-9D55-B074AE968C00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D-4FB5-9D55-B074AE968C00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D-4FB5-9D55-B074AE968C00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D-4FB5-9D55-B074AE968C00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D-4FB5-9D55-B074AE968C00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D-4FB5-9D55-B074AE968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0D-4FB5-9D55-B074AE96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'Transport_EU_National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9C2-84F2-806A7D0A1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6-4BC2-9797-5E1F0747040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76-4BC2-9797-5E1F0747040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76-4BC2-9797-5E1F0747040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76-4BC2-9797-5E1F07470408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76-4BC2-9797-5E1F07470408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76-4BC2-9797-5E1F07470408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6-4BC2-9797-5E1F07470408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6-4BC2-9797-5E1F07470408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6-4BC2-9797-5E1F07470408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6-4BC2-9797-5E1F07470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76-4BC2-9797-5E1F07470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'Transport_EU_National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C3F-9849-3FB74B77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0-4C71-AD6F-86E56E26A84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C0-4C71-AD6F-86E56E26A84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C0-4C71-AD6F-86E56E26A84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C0-4C71-AD6F-86E56E26A84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EC0-4C71-AD6F-86E56E26A841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C0-4C71-AD6F-86E56E26A841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0-4C71-AD6F-86E56E26A841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0-4C71-AD6F-86E56E26A841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0-4C71-AD6F-86E56E26A841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0-4C71-AD6F-86E56E26A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C0-4C71-AD6F-86E56E26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2-4D8F-A45A-DCB5F8C3A90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C2-4D8F-A45A-DCB5F8C3A90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C2-4D8F-A45A-DCB5F8C3A90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C2-4D8F-A45A-DCB5F8C3A90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C2-4D8F-A45A-DCB5F8C3A901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2-4D8F-A45A-DCB5F8C3A901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2-4D8F-A45A-DCB5F8C3A901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2-4D8F-A45A-DCB5F8C3A901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2-4D8F-A45A-DCB5F8C3A901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2-4D8F-A45A-DCB5F8C3A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C2-4D8F-A45A-DCB5F8C3A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'Transport_EU_National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6-44B7-AAC3-85EE44F36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'Transport_EU_National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0-47AD-86F8-1BF85D58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9-4656-A7A1-7FD29CAACD0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9-4656-A7A1-7FD29CAACD0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9-4656-A7A1-7FD29CAACD0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9-4656-A7A1-7FD29CAACD0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9-4656-A7A1-7FD29CAACD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9-4656-A7A1-7FD29CAACD0A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9-4656-A7A1-7FD29CAACD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9-4656-A7A1-7FD29CAACD0A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9-4656-A7A1-7FD29CAACD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9-4656-A7A1-7FD29CAAC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79-4656-A7A1-7FD29CAA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A-4A4E-AB3A-902236D2703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AA-4A4E-AB3A-902236D2703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AA-4A4E-AB3A-902236D2703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A-4A4E-AB3A-902236D2703F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AA-4A4E-AB3A-902236D2703F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A-4A4E-AB3A-902236D2703F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A-4A4E-AB3A-902236D270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A-4A4E-AB3A-902236D2703F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A-4A4E-AB3A-902236D270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A-4A4E-AB3A-902236D27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AA-4A4E-AB3A-902236D27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'Transport_EU_National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7-4C0C-BA4F-54CF1059E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5-484F-9955-ECEC523BA79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5-484F-9955-ECEC523BA79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5-484F-9955-ECEC523BA79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5-484F-9955-ECEC523BA794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5-484F-9955-ECEC523BA794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E5-484F-9955-ECEC523BA794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5-484F-9955-ECEC523BA7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5-484F-9955-ECEC523BA794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5-484F-9955-ECEC523BA7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E5-484F-9955-ECEC523BA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E5-484F-9955-ECEC523B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D-4C9F-8D29-5BFD86C539F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4D-4C9F-8D29-5BFD86C539F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4D-4C9F-8D29-5BFD86C539F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4D-4C9F-8D29-5BFD86C539F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4D-4C9F-8D29-5BFD86C539FC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D-4C9F-8D29-5BFD86C539FC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D-4C9F-8D29-5BFD86C539FC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D-4C9F-8D29-5BFD86C539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D-4C9F-8D29-5BFD86C539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D-4C9F-8D29-5BFD86C53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4D-4C9F-8D29-5BFD86C5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'Transport_EU_National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4-4FC1-8518-B22E33B0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'Transport_EU_National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5-4F1B-98C9-92CA19058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87-4064-8FDB-FC22D4D31FF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87-4064-8FDB-FC22D4D31FF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87-4064-8FDB-FC22D4D31FF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87-4064-8FDB-FC22D4D31FF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87-4064-8FDB-FC22D4D31FFF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7-4064-8FDB-FC22D4D31FFF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7-4064-8FDB-FC22D4D31F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7-4064-8FDB-FC22D4D31F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7-4064-8FDB-FC22D4D31F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7-4064-8FDB-FC22D4D31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87-4064-8FDB-FC22D4D31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2-451D-B762-26B714B0D2F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A2-451D-B762-26B714B0D2F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A2-451D-B762-26B714B0D2F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2-451D-B762-26B714B0D2F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A2-451D-B762-26B714B0D2FA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2-451D-B762-26B714B0D2FA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2-451D-B762-26B714B0D2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2-451D-B762-26B714B0D2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2-451D-B762-26B714B0D2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2-451D-B762-26B714B0D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A2-451D-B762-26B714B0D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'Transport_EU_National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A-4086-91C6-FFB733E9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'Transport_EU_National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3-4AFD-A797-AE972E3A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F5-4C80-B546-2E30EAE4718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F5-4C80-B546-2E30EAE4718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F5-4C80-B546-2E30EAE4718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1F5-4C80-B546-2E30EAE4718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1F5-4C80-B546-2E30EAE471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5-4C80-B546-2E30EAE47185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5-4C80-B546-2E30EAE471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5-4C80-B546-2E30EAE471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5-4C80-B546-2E30EAE471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5-4C80-B546-2E30EAE4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F5-4C80-B546-2E30EAE4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D-471A-8F62-A514E4CBF59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3D-471A-8F62-A514E4CBF59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3D-471A-8F62-A514E4CBF59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3D-471A-8F62-A514E4CBF59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83D-471A-8F62-A514E4CBF597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D-471A-8F62-A514E4CBF597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D-471A-8F62-A514E4CBF597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D-471A-8F62-A514E4CBF5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D-471A-8F62-A514E4CBF5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D-471A-8F62-A514E4CBF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3D-471A-8F62-A514E4CB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'Transport_EU_National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0-4EA0-A61D-4775B0ED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8-45E7-8476-3A01C72558B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8-45E7-8476-3A01C72558B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8-45E7-8476-3A01C72558B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8-45E7-8476-3A01C72558B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8-45E7-8476-3A01C72558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8-45E7-8476-3A01C72558B5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8-45E7-8476-3A01C72558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8-45E7-8476-3A01C72558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8-45E7-8476-3A01C72558B5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8-45E7-8476-3A01C7255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'Transport_EU_National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'Transport_EU_National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78-45E7-8476-3A01C7255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</a:t>
            </a:r>
            <a:r>
              <a:rPr lang="el-GR" sz="1600" b="0" i="0" u="none" strike="noStrike" baseline="0">
                <a:effectLst/>
              </a:rPr>
              <a:t>υποβληθεισών</a:t>
            </a:r>
            <a:r>
              <a:rPr lang="el-GR" sz="1600"/>
              <a:t>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 baseline="0"/>
              <a:t>(Δ.Δ. ανά Περιφέρεια στον τομέα των Μεταφορών και της Εφοδιαστικής Αλυσίδας / Δ.Δ. ανά Περιφέρεια 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'Transport_EU_National level'!$D$232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level'!$A$233:$A$245</c:f>
              <c:strCache>
                <c:ptCount val="13"/>
                <c:pt idx="0">
                  <c:v>Ιόνια Νησιά</c:v>
                </c:pt>
                <c:pt idx="1">
                  <c:v>Β. Αγαίο</c:v>
                </c:pt>
                <c:pt idx="2">
                  <c:v>Πελοπόννησος</c:v>
                </c:pt>
                <c:pt idx="3">
                  <c:v>Αττική</c:v>
                </c:pt>
                <c:pt idx="4">
                  <c:v>Ν.Αιγαίο</c:v>
                </c:pt>
                <c:pt idx="5">
                  <c:v>Ανατ. Μακεδονία &amp; Θράκη</c:v>
                </c:pt>
                <c:pt idx="6">
                  <c:v>Σ. Ελλάδα</c:v>
                </c:pt>
                <c:pt idx="7">
                  <c:v>Κ. Μακεδονία</c:v>
                </c:pt>
                <c:pt idx="8">
                  <c:v>Δ. Ελλάδα</c:v>
                </c:pt>
                <c:pt idx="9">
                  <c:v>Θεσσαλία</c:v>
                </c:pt>
                <c:pt idx="10">
                  <c:v>Κρήτη</c:v>
                </c:pt>
                <c:pt idx="11">
                  <c:v>Δ. Μακεδονία</c:v>
                </c:pt>
                <c:pt idx="12">
                  <c:v>Ήπειρος</c:v>
                </c:pt>
              </c:strCache>
            </c:strRef>
          </c:cat>
          <c:val>
            <c:numRef>
              <c:f>'Transport_EU_National level'!$D$233:$D$245</c:f>
              <c:numCache>
                <c:formatCode>0.0%</c:formatCode>
                <c:ptCount val="13"/>
                <c:pt idx="0">
                  <c:v>9.3473839025376593E-2</c:v>
                </c:pt>
                <c:pt idx="1">
                  <c:v>8.7218551466038421E-2</c:v>
                </c:pt>
                <c:pt idx="2">
                  <c:v>8.0961983829330619E-2</c:v>
                </c:pt>
                <c:pt idx="3">
                  <c:v>7.5522976832199246E-2</c:v>
                </c:pt>
                <c:pt idx="4">
                  <c:v>7.0699517792044891E-2</c:v>
                </c:pt>
                <c:pt idx="5">
                  <c:v>5.5891894209506278E-2</c:v>
                </c:pt>
                <c:pt idx="6">
                  <c:v>5.2984421292710554E-2</c:v>
                </c:pt>
                <c:pt idx="7">
                  <c:v>5.1056940930324E-2</c:v>
                </c:pt>
                <c:pt idx="8">
                  <c:v>5.0807114977406823E-2</c:v>
                </c:pt>
                <c:pt idx="9">
                  <c:v>4.2710298684243121E-2</c:v>
                </c:pt>
                <c:pt idx="10">
                  <c:v>3.375320588701676E-2</c:v>
                </c:pt>
                <c:pt idx="11">
                  <c:v>3.375234001024939E-2</c:v>
                </c:pt>
                <c:pt idx="12">
                  <c:v>2.9155160331069845E-2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8-48B9-8279-6DFFC06F1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</a:t>
            </a:r>
            <a:r>
              <a:rPr lang="el-GR" sz="1600" b="0" i="0" u="none" strike="noStrike" baseline="0">
                <a:effectLst/>
              </a:rPr>
              <a:t>των Μεταφορών και Εφοδιαστικής Αλυσίδας </a:t>
            </a:r>
            <a:r>
              <a:rPr lang="el-GR" sz="1600" baseline="0"/>
              <a:t>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'Transport_EU_National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level'!$B$131:$B$189</c:f>
              <c:strCache>
                <c:ptCount val="59"/>
                <c:pt idx="0">
                  <c:v>6.1.6</c:v>
                </c:pt>
                <c:pt idx="1">
                  <c:v>6.3.10</c:v>
                </c:pt>
                <c:pt idx="2">
                  <c:v>6.6.1</c:v>
                </c:pt>
                <c:pt idx="3">
                  <c:v>6.2.1</c:v>
                </c:pt>
                <c:pt idx="4">
                  <c:v>6.2.4</c:v>
                </c:pt>
                <c:pt idx="5">
                  <c:v>6.2.2</c:v>
                </c:pt>
                <c:pt idx="6">
                  <c:v>6.3.3</c:v>
                </c:pt>
                <c:pt idx="7">
                  <c:v>6.3.6</c:v>
                </c:pt>
                <c:pt idx="8">
                  <c:v>6.1.11</c:v>
                </c:pt>
                <c:pt idx="9">
                  <c:v>6.2.3</c:v>
                </c:pt>
                <c:pt idx="10">
                  <c:v>6.5.1</c:v>
                </c:pt>
                <c:pt idx="11">
                  <c:v>6.3.1</c:v>
                </c:pt>
                <c:pt idx="12">
                  <c:v>6.2.11</c:v>
                </c:pt>
                <c:pt idx="13">
                  <c:v>6.3.5</c:v>
                </c:pt>
                <c:pt idx="14">
                  <c:v>6.1.5</c:v>
                </c:pt>
                <c:pt idx="15">
                  <c:v>6.1.7</c:v>
                </c:pt>
                <c:pt idx="16">
                  <c:v>6.2.8</c:v>
                </c:pt>
                <c:pt idx="17">
                  <c:v>6.3.11</c:v>
                </c:pt>
                <c:pt idx="18">
                  <c:v>6.4.2</c:v>
                </c:pt>
                <c:pt idx="19">
                  <c:v>6.1.8</c:v>
                </c:pt>
                <c:pt idx="20">
                  <c:v>6.1.3</c:v>
                </c:pt>
                <c:pt idx="21">
                  <c:v>6.4.5</c:v>
                </c:pt>
                <c:pt idx="22">
                  <c:v>6.2.6</c:v>
                </c:pt>
                <c:pt idx="23">
                  <c:v>6.4.1</c:v>
                </c:pt>
                <c:pt idx="24">
                  <c:v>6.2.15</c:v>
                </c:pt>
                <c:pt idx="25">
                  <c:v>6.2.13</c:v>
                </c:pt>
                <c:pt idx="26">
                  <c:v>6.4.4</c:v>
                </c:pt>
                <c:pt idx="27">
                  <c:v>6.1.16</c:v>
                </c:pt>
                <c:pt idx="28">
                  <c:v>6.3.2</c:v>
                </c:pt>
                <c:pt idx="29">
                  <c:v>6.1.12</c:v>
                </c:pt>
                <c:pt idx="30">
                  <c:v>6.2.14</c:v>
                </c:pt>
                <c:pt idx="31">
                  <c:v>6.2.12</c:v>
                </c:pt>
                <c:pt idx="32">
                  <c:v>6.1.17</c:v>
                </c:pt>
                <c:pt idx="33">
                  <c:v>6.3.7</c:v>
                </c:pt>
                <c:pt idx="34">
                  <c:v>6.3.14</c:v>
                </c:pt>
                <c:pt idx="35">
                  <c:v>6.2.9</c:v>
                </c:pt>
                <c:pt idx="36">
                  <c:v>6.5.4</c:v>
                </c:pt>
                <c:pt idx="37">
                  <c:v>6.2.16</c:v>
                </c:pt>
                <c:pt idx="38">
                  <c:v>6.4.6</c:v>
                </c:pt>
                <c:pt idx="39">
                  <c:v>6.1.4</c:v>
                </c:pt>
                <c:pt idx="40">
                  <c:v>6.2.7</c:v>
                </c:pt>
                <c:pt idx="41">
                  <c:v>6.3.12</c:v>
                </c:pt>
                <c:pt idx="42">
                  <c:v>6.1.13</c:v>
                </c:pt>
                <c:pt idx="43">
                  <c:v>6.3.8</c:v>
                </c:pt>
                <c:pt idx="44">
                  <c:v>6.1.1</c:v>
                </c:pt>
                <c:pt idx="45">
                  <c:v>6.1.14</c:v>
                </c:pt>
                <c:pt idx="46">
                  <c:v>6.5.5</c:v>
                </c:pt>
                <c:pt idx="47">
                  <c:v>6.2.10</c:v>
                </c:pt>
                <c:pt idx="48">
                  <c:v>6.5.2</c:v>
                </c:pt>
                <c:pt idx="49">
                  <c:v>6.4.3</c:v>
                </c:pt>
                <c:pt idx="50">
                  <c:v>6.3.13</c:v>
                </c:pt>
                <c:pt idx="51">
                  <c:v>6.1.2</c:v>
                </c:pt>
                <c:pt idx="52">
                  <c:v>6.1.15</c:v>
                </c:pt>
                <c:pt idx="53">
                  <c:v>6.1.9</c:v>
                </c:pt>
                <c:pt idx="54">
                  <c:v>6.1.10</c:v>
                </c:pt>
                <c:pt idx="55">
                  <c:v>6.2.5</c:v>
                </c:pt>
                <c:pt idx="56">
                  <c:v>6.3.4</c:v>
                </c:pt>
                <c:pt idx="57">
                  <c:v>6.3.9</c:v>
                </c:pt>
                <c:pt idx="58">
                  <c:v>6.5.3</c:v>
                </c:pt>
              </c:strCache>
            </c:strRef>
          </c:cat>
          <c:val>
            <c:numRef>
              <c:f>'Transport_EU_National level'!$K$131:$K$189</c:f>
              <c:numCache>
                <c:formatCode>#,##0.00\ [$€-1]</c:formatCode>
                <c:ptCount val="59"/>
                <c:pt idx="0">
                  <c:v>505431.19857142854</c:v>
                </c:pt>
                <c:pt idx="1">
                  <c:v>485182.26818181819</c:v>
                </c:pt>
                <c:pt idx="2">
                  <c:v>442851.64904761902</c:v>
                </c:pt>
                <c:pt idx="3">
                  <c:v>507510.70736842102</c:v>
                </c:pt>
                <c:pt idx="4">
                  <c:v>622193.33235294116</c:v>
                </c:pt>
                <c:pt idx="5">
                  <c:v>563781.81562500005</c:v>
                </c:pt>
                <c:pt idx="6">
                  <c:v>889257.57571428572</c:v>
                </c:pt>
                <c:pt idx="7">
                  <c:v>663198.34727272729</c:v>
                </c:pt>
                <c:pt idx="8">
                  <c:v>512737.54090909095</c:v>
                </c:pt>
                <c:pt idx="9">
                  <c:v>513012.13</c:v>
                </c:pt>
                <c:pt idx="10">
                  <c:v>951522.78125</c:v>
                </c:pt>
                <c:pt idx="11">
                  <c:v>444385.6875</c:v>
                </c:pt>
                <c:pt idx="12">
                  <c:v>671089.80428571429</c:v>
                </c:pt>
                <c:pt idx="13">
                  <c:v>671052.62142857141</c:v>
                </c:pt>
                <c:pt idx="14">
                  <c:v>519243.11000000004</c:v>
                </c:pt>
                <c:pt idx="15">
                  <c:v>404883.67428571422</c:v>
                </c:pt>
                <c:pt idx="16">
                  <c:v>551479.875</c:v>
                </c:pt>
                <c:pt idx="17">
                  <c:v>464097.38500000001</c:v>
                </c:pt>
                <c:pt idx="18">
                  <c:v>449981.27166666667</c:v>
                </c:pt>
                <c:pt idx="19">
                  <c:v>342154.83333333331</c:v>
                </c:pt>
                <c:pt idx="20">
                  <c:v>707875.87599999993</c:v>
                </c:pt>
                <c:pt idx="21">
                  <c:v>343809.02</c:v>
                </c:pt>
                <c:pt idx="22">
                  <c:v>480700.24399999995</c:v>
                </c:pt>
                <c:pt idx="23">
                  <c:v>424047.85</c:v>
                </c:pt>
                <c:pt idx="24">
                  <c:v>464645.36500000005</c:v>
                </c:pt>
                <c:pt idx="25">
                  <c:v>427017.8</c:v>
                </c:pt>
                <c:pt idx="26">
                  <c:v>491085.03250000003</c:v>
                </c:pt>
                <c:pt idx="27">
                  <c:v>677308.5</c:v>
                </c:pt>
                <c:pt idx="28">
                  <c:v>444851.46499999997</c:v>
                </c:pt>
                <c:pt idx="29">
                  <c:v>368231.53249999997</c:v>
                </c:pt>
                <c:pt idx="30">
                  <c:v>810543.18333333347</c:v>
                </c:pt>
                <c:pt idx="31">
                  <c:v>507359.73333333334</c:v>
                </c:pt>
                <c:pt idx="32">
                  <c:v>507090.5</c:v>
                </c:pt>
                <c:pt idx="33">
                  <c:v>801344.13666666672</c:v>
                </c:pt>
                <c:pt idx="34">
                  <c:v>838613.6100000001</c:v>
                </c:pt>
                <c:pt idx="35">
                  <c:v>821793.67999999993</c:v>
                </c:pt>
                <c:pt idx="36">
                  <c:v>586592.31999999995</c:v>
                </c:pt>
                <c:pt idx="37">
                  <c:v>574320.42000000004</c:v>
                </c:pt>
                <c:pt idx="38">
                  <c:v>549124.61</c:v>
                </c:pt>
                <c:pt idx="39">
                  <c:v>256002.5</c:v>
                </c:pt>
                <c:pt idx="40">
                  <c:v>2039152.875</c:v>
                </c:pt>
                <c:pt idx="41">
                  <c:v>751446.14500000002</c:v>
                </c:pt>
                <c:pt idx="42">
                  <c:v>1585781.17</c:v>
                </c:pt>
                <c:pt idx="43">
                  <c:v>420155.6</c:v>
                </c:pt>
                <c:pt idx="44">
                  <c:v>249880</c:v>
                </c:pt>
                <c:pt idx="45">
                  <c:v>293842</c:v>
                </c:pt>
                <c:pt idx="46">
                  <c:v>869986</c:v>
                </c:pt>
                <c:pt idx="47">
                  <c:v>865720</c:v>
                </c:pt>
                <c:pt idx="48">
                  <c:v>710731.4</c:v>
                </c:pt>
                <c:pt idx="49">
                  <c:v>682788.92</c:v>
                </c:pt>
                <c:pt idx="50">
                  <c:v>545542</c:v>
                </c:pt>
                <c:pt idx="51">
                  <c:v>439675</c:v>
                </c:pt>
                <c:pt idx="52">
                  <c:v>624020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0E-411B-80BE-56382B76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των </a:t>
            </a:r>
            <a:r>
              <a:rPr lang="el-GR" sz="1600" b="0" i="0" u="none" strike="noStrike" baseline="0">
                <a:effectLst/>
              </a:rPr>
              <a:t>Μεταφορών και Εφοδιαστικής Αλυσίδας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'Transport_EU_National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'Transport_EU_National level'!$B$131:$B$189</c:f>
              <c:strCache>
                <c:ptCount val="59"/>
                <c:pt idx="0">
                  <c:v>6.1.6</c:v>
                </c:pt>
                <c:pt idx="1">
                  <c:v>6.3.10</c:v>
                </c:pt>
                <c:pt idx="2">
                  <c:v>6.6.1</c:v>
                </c:pt>
                <c:pt idx="3">
                  <c:v>6.2.1</c:v>
                </c:pt>
                <c:pt idx="4">
                  <c:v>6.2.4</c:v>
                </c:pt>
                <c:pt idx="5">
                  <c:v>6.2.2</c:v>
                </c:pt>
                <c:pt idx="6">
                  <c:v>6.3.3</c:v>
                </c:pt>
                <c:pt idx="7">
                  <c:v>6.3.6</c:v>
                </c:pt>
                <c:pt idx="8">
                  <c:v>6.1.11</c:v>
                </c:pt>
                <c:pt idx="9">
                  <c:v>6.2.3</c:v>
                </c:pt>
                <c:pt idx="10">
                  <c:v>6.5.1</c:v>
                </c:pt>
                <c:pt idx="11">
                  <c:v>6.3.1</c:v>
                </c:pt>
                <c:pt idx="12">
                  <c:v>6.2.11</c:v>
                </c:pt>
                <c:pt idx="13">
                  <c:v>6.3.5</c:v>
                </c:pt>
                <c:pt idx="14">
                  <c:v>6.1.5</c:v>
                </c:pt>
                <c:pt idx="15">
                  <c:v>6.1.7</c:v>
                </c:pt>
                <c:pt idx="16">
                  <c:v>6.2.8</c:v>
                </c:pt>
                <c:pt idx="17">
                  <c:v>6.3.11</c:v>
                </c:pt>
                <c:pt idx="18">
                  <c:v>6.4.2</c:v>
                </c:pt>
                <c:pt idx="19">
                  <c:v>6.1.8</c:v>
                </c:pt>
                <c:pt idx="20">
                  <c:v>6.1.3</c:v>
                </c:pt>
                <c:pt idx="21">
                  <c:v>6.4.5</c:v>
                </c:pt>
                <c:pt idx="22">
                  <c:v>6.2.6</c:v>
                </c:pt>
                <c:pt idx="23">
                  <c:v>6.4.1</c:v>
                </c:pt>
                <c:pt idx="24">
                  <c:v>6.2.15</c:v>
                </c:pt>
                <c:pt idx="25">
                  <c:v>6.2.13</c:v>
                </c:pt>
                <c:pt idx="26">
                  <c:v>6.4.4</c:v>
                </c:pt>
                <c:pt idx="27">
                  <c:v>6.1.16</c:v>
                </c:pt>
                <c:pt idx="28">
                  <c:v>6.3.2</c:v>
                </c:pt>
                <c:pt idx="29">
                  <c:v>6.1.12</c:v>
                </c:pt>
                <c:pt idx="30">
                  <c:v>6.2.14</c:v>
                </c:pt>
                <c:pt idx="31">
                  <c:v>6.2.12</c:v>
                </c:pt>
                <c:pt idx="32">
                  <c:v>6.1.17</c:v>
                </c:pt>
                <c:pt idx="33">
                  <c:v>6.3.7</c:v>
                </c:pt>
                <c:pt idx="34">
                  <c:v>6.3.14</c:v>
                </c:pt>
                <c:pt idx="35">
                  <c:v>6.2.9</c:v>
                </c:pt>
                <c:pt idx="36">
                  <c:v>6.5.4</c:v>
                </c:pt>
                <c:pt idx="37">
                  <c:v>6.2.16</c:v>
                </c:pt>
                <c:pt idx="38">
                  <c:v>6.4.6</c:v>
                </c:pt>
                <c:pt idx="39">
                  <c:v>6.1.4</c:v>
                </c:pt>
                <c:pt idx="40">
                  <c:v>6.2.7</c:v>
                </c:pt>
                <c:pt idx="41">
                  <c:v>6.3.12</c:v>
                </c:pt>
                <c:pt idx="42">
                  <c:v>6.1.13</c:v>
                </c:pt>
                <c:pt idx="43">
                  <c:v>6.3.8</c:v>
                </c:pt>
                <c:pt idx="44">
                  <c:v>6.1.1</c:v>
                </c:pt>
                <c:pt idx="45">
                  <c:v>6.1.14</c:v>
                </c:pt>
                <c:pt idx="46">
                  <c:v>6.5.5</c:v>
                </c:pt>
                <c:pt idx="47">
                  <c:v>6.2.10</c:v>
                </c:pt>
                <c:pt idx="48">
                  <c:v>6.5.2</c:v>
                </c:pt>
                <c:pt idx="49">
                  <c:v>6.4.3</c:v>
                </c:pt>
                <c:pt idx="50">
                  <c:v>6.3.13</c:v>
                </c:pt>
                <c:pt idx="51">
                  <c:v>6.1.2</c:v>
                </c:pt>
                <c:pt idx="52">
                  <c:v>6.1.15</c:v>
                </c:pt>
                <c:pt idx="53">
                  <c:v>6.1.9</c:v>
                </c:pt>
                <c:pt idx="54">
                  <c:v>6.1.10</c:v>
                </c:pt>
                <c:pt idx="55">
                  <c:v>6.2.5</c:v>
                </c:pt>
                <c:pt idx="56">
                  <c:v>6.3.4</c:v>
                </c:pt>
                <c:pt idx="57">
                  <c:v>6.3.9</c:v>
                </c:pt>
                <c:pt idx="58">
                  <c:v>6.5.3</c:v>
                </c:pt>
              </c:strCache>
            </c:strRef>
          </c:cat>
          <c:val>
            <c:numRef>
              <c:f>'Transport_EU_National level'!$H$131:$H$189</c:f>
              <c:numCache>
                <c:formatCode>General</c:formatCode>
                <c:ptCount val="59"/>
                <c:pt idx="0">
                  <c:v>28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14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C7-4DD0-8D1A-CA55BA436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'Materials_EU_National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E-46A1-9254-C43750E3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7-47B8-8D6E-2B6AA95DCA2E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D7-47B8-8D6E-2B6AA95DCA2E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D7-47B8-8D6E-2B6AA95DCA2E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7-47B8-8D6E-2B6AA95DCA2E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D7-47B8-8D6E-2B6AA95DCA2E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7-47B8-8D6E-2B6AA95DCA2E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7-47B8-8D6E-2B6AA95DCA2E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7-47B8-8D6E-2B6AA95DCA2E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7-47B8-8D6E-2B6AA95DCA2E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7-47B8-8D6E-2B6AA95DC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D7-47B8-8D6E-2B6AA95D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'Materials_EU_National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B-4C3B-9BC2-5F9B38A86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54-4D04-A2A8-3D5B7F261F8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54-4D04-A2A8-3D5B7F261F8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54-4D04-A2A8-3D5B7F261F8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54-4D04-A2A8-3D5B7F261F8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54-4D04-A2A8-3D5B7F261F81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4-4D04-A2A8-3D5B7F261F81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4-4D04-A2A8-3D5B7F261F81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4-4D04-A2A8-3D5B7F261F81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4-4D04-A2A8-3D5B7F261F81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4-4D04-A2A8-3D5B7F261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54-4D04-A2A8-3D5B7F261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'Materials_EU_National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B-41A9-9AB6-781D7CA9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'Agrifood_EU_National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C-4FDD-9BB2-9B24934CC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E6-4E29-8772-BA58E064B1D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E6-4E29-8772-BA58E064B1D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E6-4E29-8772-BA58E064B1D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E6-4E29-8772-BA58E064B1D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E6-4E29-8772-BA58E064B1D7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6-4E29-8772-BA58E064B1D7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6-4E29-8772-BA58E064B1D7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6-4E29-8772-BA58E064B1D7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6-4E29-8772-BA58E064B1D7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E6-4E29-8772-BA58E064B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E6-4E29-8772-BA58E064B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'Materials_EU_National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5-48C2-BFA8-B4A027CE5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0A-4317-99F5-7217B05187C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0A-4317-99F5-7217B05187C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0A-4317-99F5-7217B05187C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0A-4317-99F5-7217B05187C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70A-4317-99F5-7217B05187CA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A-4317-99F5-7217B05187CA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A-4317-99F5-7217B05187CA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A-4317-99F5-7217B05187CA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A-4317-99F5-7217B05187CA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A-4317-99F5-7217B0518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0A-4317-99F5-7217B051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'Materials_EU_National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F-4969-B3D2-3A4CBC93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E-4C12-8B85-13F4DE262003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BE-4C12-8B85-13F4DE262003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BE-4C12-8B85-13F4DE262003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E-4C12-8B85-13F4DE262003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9BE-4C12-8B85-13F4DE262003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E-4C12-8B85-13F4DE262003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E-4C12-8B85-13F4DE262003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E-4C12-8B85-13F4DE262003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E-4C12-8B85-13F4DE262003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E-4C12-8B85-13F4DE262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BE-4C12-8B85-13F4DE262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6-4AFF-A205-86923997C37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46-4AFF-A205-86923997C37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6-4AFF-A205-86923997C37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6-4AFF-A205-86923997C37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6-4AFF-A205-86923997C375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6-4AFF-A205-86923997C375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6-4AFF-A205-86923997C375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6-4AFF-A205-86923997C375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6-4AFF-A205-86923997C375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6-4AFF-A205-86923997C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46-4AFF-A205-86923997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'Materials_EU_National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4-4151-B92E-637561AA9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'Materials_EU_National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7-4A1A-BB16-AC6AE2AD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A-457C-BF2E-87865D1B406D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3A-457C-BF2E-87865D1B406D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3A-457C-BF2E-87865D1B406D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A-457C-BF2E-87865D1B406D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3A-457C-BF2E-87865D1B406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A-457C-BF2E-87865D1B406D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A-457C-BF2E-87865D1B40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A-457C-BF2E-87865D1B406D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A-457C-BF2E-87865D1B40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A-457C-BF2E-87865D1B4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3A-457C-BF2E-87865D1B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'Materials_EU_National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4-40D4-A466-BCFA117C0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'Agrifood_EU_National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8-49F3-AD31-C0C0A50A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0-46C5-8EE2-EF1763C1A696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30-46C5-8EE2-EF1763C1A696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30-46C5-8EE2-EF1763C1A696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0-46C5-8EE2-EF1763C1A696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30-46C5-8EE2-EF1763C1A696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0-46C5-8EE2-EF1763C1A696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0-46C5-8EE2-EF1763C1A6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0-46C5-8EE2-EF1763C1A696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0-46C5-8EE2-EF1763C1A6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0-46C5-8EE2-EF1763C1A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30-46C5-8EE2-EF1763C1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2-4437-8CC1-DC5280C67E49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02-4437-8CC1-DC5280C67E49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02-4437-8CC1-DC5280C67E49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2-4437-8CC1-DC5280C67E49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02-4437-8CC1-DC5280C67E49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2-4437-8CC1-DC5280C67E49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2-4437-8CC1-DC5280C67E49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2-4437-8CC1-DC5280C67E4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2-4437-8CC1-DC5280C67E4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2-4437-8CC1-DC5280C67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02-4437-8CC1-DC5280C67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'Materials_EU_National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E-493A-8665-8D24A572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'Materials_EU_National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A-445A-9FC6-EB77C561A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5-4633-A3FA-27237C8DA14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35-4633-A3FA-27237C8DA14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35-4633-A3FA-27237C8DA14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35-4633-A3FA-27237C8DA14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35-4633-A3FA-27237C8DA141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5-4633-A3FA-27237C8DA141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5-4633-A3FA-27237C8DA14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5-4633-A3FA-27237C8DA1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5-4633-A3FA-27237C8DA1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5-4633-A3FA-27237C8DA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35-4633-A3FA-27237C8DA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9-45BE-9C14-79FCDA22989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09-45BE-9C14-79FCDA22989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9-45BE-9C14-79FCDA22989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9-45BE-9C14-79FCDA22989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9-45BE-9C14-79FCDA22989C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09-45BE-9C14-79FCDA22989C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9-45BE-9C14-79FCDA2298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9-45BE-9C14-79FCDA2298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9-45BE-9C14-79FCDA2298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9-45BE-9C14-79FCDA229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09-45BE-9C14-79FCDA229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'Materials_EU_National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2-4186-8960-66476D5F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'Materials_EU_National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9-4743-8582-0961AD4D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1-4C0C-B242-09571B67A70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1-4C0C-B242-09571B67A70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51-4C0C-B242-09571B67A70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51-4C0C-B242-09571B67A708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51-4C0C-B242-09571B67A7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1-4C0C-B242-09571B67A708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1-4C0C-B242-09571B67A7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1-4C0C-B242-09571B67A7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1-4C0C-B242-09571B67A7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1-4C0C-B242-09571B67A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51-4C0C-B242-09571B67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'Materials_EU_National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8-474E-882B-F42AE9DF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4-4736-89CC-0AA877D1BF2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E4-4736-89CC-0AA877D1BF2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E4-4736-89CC-0AA877D1BF2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4-4736-89CC-0AA877D1BF2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E4-4736-89CC-0AA877D1BF24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4-4736-89CC-0AA877D1BF24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4-4736-89CC-0AA877D1BF24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4-4736-89CC-0AA877D1BF24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4-4736-89CC-0AA877D1BF24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4-4736-89CC-0AA877D1B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E4-4736-89CC-0AA877D1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1-4B4F-B1F7-80E087D21C0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1-4B4F-B1F7-80E087D21C0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91-4B4F-B1F7-80E087D21C0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1-4B4F-B1F7-80E087D21C0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1-4B4F-B1F7-80E087D21C0A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1-4B4F-B1F7-80E087D21C0A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1-4B4F-B1F7-80E087D21C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1-4B4F-B1F7-80E087D21C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1-4B4F-B1F7-80E087D21C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1-4B4F-B1F7-80E087D21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91-4B4F-B1F7-80E087D21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2-47F3-B936-59CDD2F0B9DB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92-47F3-B936-59CDD2F0B9DB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92-47F3-B936-59CDD2F0B9DB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2-47F3-B936-59CDD2F0B9DB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92-47F3-B936-59CDD2F0B9D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2-47F3-B936-59CDD2F0B9DB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2-47F3-B936-59CDD2F0B9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2-47F3-B936-59CDD2F0B9D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2-47F3-B936-59CDD2F0B9DB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2-47F3-B936-59CDD2F0B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'Materials_EU_National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'Materials_EU_National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92-47F3-B936-59CDD2F0B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υποβληθεισών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 baseline="0"/>
              <a:t>(Δ.Δ.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στον τομέα των Υλικών και Κατασκευών / 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'Materials_EU_National level'!$D$242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0-4489-B067-A3059390F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level'!$A$243:$A$255</c:f>
              <c:strCache>
                <c:ptCount val="13"/>
                <c:pt idx="0">
                  <c:v>Σ. Ελλάδα</c:v>
                </c:pt>
                <c:pt idx="1">
                  <c:v>Ήπειρος</c:v>
                </c:pt>
                <c:pt idx="2">
                  <c:v>Δ. Ελλάδα</c:v>
                </c:pt>
                <c:pt idx="3">
                  <c:v>Κρήτη</c:v>
                </c:pt>
                <c:pt idx="4">
                  <c:v>Δ. Μακεδονία</c:v>
                </c:pt>
                <c:pt idx="5">
                  <c:v>Κ. Μακεδονία</c:v>
                </c:pt>
                <c:pt idx="6">
                  <c:v>Ανατ. Μακεδονία &amp; Θράκη</c:v>
                </c:pt>
                <c:pt idx="7">
                  <c:v>Αττική</c:v>
                </c:pt>
                <c:pt idx="8">
                  <c:v>Θεσσαλία</c:v>
                </c:pt>
                <c:pt idx="9">
                  <c:v>Β. Αγαίο</c:v>
                </c:pt>
                <c:pt idx="10">
                  <c:v>Ιόνια Νησιά</c:v>
                </c:pt>
                <c:pt idx="11">
                  <c:v>Πελοπόννησος</c:v>
                </c:pt>
                <c:pt idx="12">
                  <c:v>Ν.Αιγαίο</c:v>
                </c:pt>
              </c:strCache>
            </c:strRef>
          </c:cat>
          <c:val>
            <c:numRef>
              <c:f>'Materials_EU_National level'!$D$243:$D$255</c:f>
              <c:numCache>
                <c:formatCode>0.0%</c:formatCode>
                <c:ptCount val="13"/>
                <c:pt idx="0">
                  <c:v>0.13528696783251207</c:v>
                </c:pt>
                <c:pt idx="1">
                  <c:v>0.1177675247305135</c:v>
                </c:pt>
                <c:pt idx="2">
                  <c:v>0.10297014561156105</c:v>
                </c:pt>
                <c:pt idx="3">
                  <c:v>0.10285033907804411</c:v>
                </c:pt>
                <c:pt idx="4">
                  <c:v>9.8652059696437033E-2</c:v>
                </c:pt>
                <c:pt idx="5">
                  <c:v>7.7236349798442072E-2</c:v>
                </c:pt>
                <c:pt idx="6">
                  <c:v>7.4042371536005305E-2</c:v>
                </c:pt>
                <c:pt idx="7">
                  <c:v>7.1862936451840595E-2</c:v>
                </c:pt>
                <c:pt idx="8">
                  <c:v>4.9036250576065414E-2</c:v>
                </c:pt>
                <c:pt idx="9">
                  <c:v>4.28494103726723E-2</c:v>
                </c:pt>
                <c:pt idx="10">
                  <c:v>3.550664429758299E-2</c:v>
                </c:pt>
                <c:pt idx="11">
                  <c:v>2.6691837734378675E-2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0-4489-B067-A3059390F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</a:t>
            </a:r>
            <a:r>
              <a:rPr lang="el-GR" sz="1600" b="0" i="0" u="none" strike="noStrike" baseline="0">
                <a:effectLst/>
              </a:rPr>
              <a:t>των Υλικών και Κατασκευών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'Materials_EU_National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level'!$B$131:$B$201</c:f>
              <c:strCache>
                <c:ptCount val="71"/>
                <c:pt idx="0">
                  <c:v>1.2.2</c:v>
                </c:pt>
                <c:pt idx="1">
                  <c:v>1.1.1</c:v>
                </c:pt>
                <c:pt idx="2">
                  <c:v>1.8.5</c:v>
                </c:pt>
                <c:pt idx="3">
                  <c:v>1.10.2</c:v>
                </c:pt>
                <c:pt idx="4">
                  <c:v>1.7.4</c:v>
                </c:pt>
                <c:pt idx="5">
                  <c:v>1.2.1</c:v>
                </c:pt>
                <c:pt idx="6">
                  <c:v>1.12.4</c:v>
                </c:pt>
                <c:pt idx="7">
                  <c:v>1.10.1</c:v>
                </c:pt>
                <c:pt idx="8">
                  <c:v>1.19.1</c:v>
                </c:pt>
                <c:pt idx="9">
                  <c:v>1.17.2</c:v>
                </c:pt>
                <c:pt idx="10">
                  <c:v>1.17.4</c:v>
                </c:pt>
                <c:pt idx="11">
                  <c:v>1.17.1</c:v>
                </c:pt>
                <c:pt idx="12">
                  <c:v>1.11.2</c:v>
                </c:pt>
                <c:pt idx="13">
                  <c:v>1.4.1</c:v>
                </c:pt>
                <c:pt idx="14">
                  <c:v>1.17.3</c:v>
                </c:pt>
                <c:pt idx="15">
                  <c:v>1.8.4</c:v>
                </c:pt>
                <c:pt idx="16">
                  <c:v>1.12.1</c:v>
                </c:pt>
                <c:pt idx="17">
                  <c:v>1.5.1</c:v>
                </c:pt>
                <c:pt idx="18">
                  <c:v>1.11.1</c:v>
                </c:pt>
                <c:pt idx="19">
                  <c:v>1.6.3</c:v>
                </c:pt>
                <c:pt idx="20">
                  <c:v>1.13.1</c:v>
                </c:pt>
                <c:pt idx="21">
                  <c:v>1.18.3</c:v>
                </c:pt>
                <c:pt idx="22">
                  <c:v>1.16.3</c:v>
                </c:pt>
                <c:pt idx="23">
                  <c:v>1.9.3</c:v>
                </c:pt>
                <c:pt idx="24">
                  <c:v>1.3.2</c:v>
                </c:pt>
                <c:pt idx="25">
                  <c:v>1.1.2</c:v>
                </c:pt>
                <c:pt idx="26">
                  <c:v>1.13.2</c:v>
                </c:pt>
                <c:pt idx="27">
                  <c:v>1.14.4</c:v>
                </c:pt>
                <c:pt idx="28">
                  <c:v>1.6.2</c:v>
                </c:pt>
                <c:pt idx="29">
                  <c:v>1.7.1</c:v>
                </c:pt>
                <c:pt idx="30">
                  <c:v>1.4.2</c:v>
                </c:pt>
                <c:pt idx="31">
                  <c:v>1.15.6</c:v>
                </c:pt>
                <c:pt idx="32">
                  <c:v>1.13.4</c:v>
                </c:pt>
                <c:pt idx="33">
                  <c:v>1.14.5</c:v>
                </c:pt>
                <c:pt idx="34">
                  <c:v>1.16.2</c:v>
                </c:pt>
                <c:pt idx="35">
                  <c:v>1.20.1</c:v>
                </c:pt>
                <c:pt idx="36">
                  <c:v>1.15.5</c:v>
                </c:pt>
                <c:pt idx="37">
                  <c:v>1.3.4</c:v>
                </c:pt>
                <c:pt idx="38">
                  <c:v>1.6.4</c:v>
                </c:pt>
                <c:pt idx="39">
                  <c:v>1.8.3</c:v>
                </c:pt>
                <c:pt idx="40">
                  <c:v>1.6.1</c:v>
                </c:pt>
                <c:pt idx="41">
                  <c:v>1.16.6</c:v>
                </c:pt>
                <c:pt idx="42">
                  <c:v>1.16.4</c:v>
                </c:pt>
                <c:pt idx="43">
                  <c:v>1.3.3</c:v>
                </c:pt>
                <c:pt idx="44">
                  <c:v>1.16.5</c:v>
                </c:pt>
                <c:pt idx="45">
                  <c:v>1.19.4</c:v>
                </c:pt>
                <c:pt idx="46">
                  <c:v>1.8.6</c:v>
                </c:pt>
                <c:pt idx="47">
                  <c:v>1.4.4</c:v>
                </c:pt>
                <c:pt idx="48">
                  <c:v>1.13.5</c:v>
                </c:pt>
                <c:pt idx="49">
                  <c:v>1.18.4</c:v>
                </c:pt>
                <c:pt idx="50">
                  <c:v>1.21.1</c:v>
                </c:pt>
                <c:pt idx="51">
                  <c:v>1.16.1</c:v>
                </c:pt>
                <c:pt idx="52">
                  <c:v>1.12.3</c:v>
                </c:pt>
                <c:pt idx="53">
                  <c:v>1.7.2</c:v>
                </c:pt>
                <c:pt idx="54">
                  <c:v>1.8.1</c:v>
                </c:pt>
                <c:pt idx="55">
                  <c:v>1.8.2</c:v>
                </c:pt>
                <c:pt idx="56">
                  <c:v>1.9.2</c:v>
                </c:pt>
                <c:pt idx="57">
                  <c:v>1.3.1</c:v>
                </c:pt>
                <c:pt idx="58">
                  <c:v>1.13.6</c:v>
                </c:pt>
                <c:pt idx="59">
                  <c:v>1.18.1</c:v>
                </c:pt>
                <c:pt idx="60">
                  <c:v>1.15.3</c:v>
                </c:pt>
                <c:pt idx="61">
                  <c:v>1.14.3</c:v>
                </c:pt>
                <c:pt idx="62">
                  <c:v>1.9.6</c:v>
                </c:pt>
                <c:pt idx="63">
                  <c:v>1.9.5</c:v>
                </c:pt>
                <c:pt idx="64">
                  <c:v>1.18.2</c:v>
                </c:pt>
                <c:pt idx="65">
                  <c:v>1.13.7</c:v>
                </c:pt>
                <c:pt idx="66">
                  <c:v>1.4.3</c:v>
                </c:pt>
                <c:pt idx="67">
                  <c:v>1.7.3</c:v>
                </c:pt>
                <c:pt idx="68">
                  <c:v>1.9.1</c:v>
                </c:pt>
                <c:pt idx="69">
                  <c:v>1.12.2</c:v>
                </c:pt>
                <c:pt idx="70">
                  <c:v>1.12.5</c:v>
                </c:pt>
              </c:strCache>
            </c:strRef>
          </c:cat>
          <c:val>
            <c:numRef>
              <c:f>'Materials_EU_National level'!$K$131:$K$201</c:f>
              <c:numCache>
                <c:formatCode>#,##0.00\ [$€-1]</c:formatCode>
                <c:ptCount val="71"/>
                <c:pt idx="0">
                  <c:v>617395.99805555551</c:v>
                </c:pt>
                <c:pt idx="1">
                  <c:v>736718.54028571444</c:v>
                </c:pt>
                <c:pt idx="2">
                  <c:v>390172.18739130435</c:v>
                </c:pt>
                <c:pt idx="3">
                  <c:v>642828.40499999991</c:v>
                </c:pt>
                <c:pt idx="4">
                  <c:v>451178.61352941173</c:v>
                </c:pt>
                <c:pt idx="5">
                  <c:v>490162.0625</c:v>
                </c:pt>
                <c:pt idx="6">
                  <c:v>730473.52749999997</c:v>
                </c:pt>
                <c:pt idx="7">
                  <c:v>802570.40583333338</c:v>
                </c:pt>
                <c:pt idx="8">
                  <c:v>583197.08818181814</c:v>
                </c:pt>
                <c:pt idx="9">
                  <c:v>660432.22600000002</c:v>
                </c:pt>
                <c:pt idx="10">
                  <c:v>571240.17000000004</c:v>
                </c:pt>
                <c:pt idx="11">
                  <c:v>555183.245</c:v>
                </c:pt>
                <c:pt idx="12">
                  <c:v>352334.93</c:v>
                </c:pt>
                <c:pt idx="13">
                  <c:v>494674.25125000003</c:v>
                </c:pt>
                <c:pt idx="14">
                  <c:v>591389.57714285713</c:v>
                </c:pt>
                <c:pt idx="15">
                  <c:v>661961.65142857155</c:v>
                </c:pt>
                <c:pt idx="16">
                  <c:v>327534.39</c:v>
                </c:pt>
                <c:pt idx="17">
                  <c:v>1080752.7171428571</c:v>
                </c:pt>
                <c:pt idx="18">
                  <c:v>1205812.095</c:v>
                </c:pt>
                <c:pt idx="19">
                  <c:v>438389.25999999995</c:v>
                </c:pt>
                <c:pt idx="20">
                  <c:v>755188.39599999995</c:v>
                </c:pt>
                <c:pt idx="21">
                  <c:v>707468.07000000007</c:v>
                </c:pt>
                <c:pt idx="22">
                  <c:v>384131.98200000002</c:v>
                </c:pt>
                <c:pt idx="23">
                  <c:v>944881.94800000009</c:v>
                </c:pt>
                <c:pt idx="24">
                  <c:v>487568.98599999992</c:v>
                </c:pt>
                <c:pt idx="25">
                  <c:v>304747.76199999999</c:v>
                </c:pt>
                <c:pt idx="26">
                  <c:v>631423.21250000002</c:v>
                </c:pt>
                <c:pt idx="27">
                  <c:v>516561.63500000001</c:v>
                </c:pt>
                <c:pt idx="28">
                  <c:v>550738.36</c:v>
                </c:pt>
                <c:pt idx="29">
                  <c:v>340710.69750000001</c:v>
                </c:pt>
                <c:pt idx="30">
                  <c:v>793496.31</c:v>
                </c:pt>
                <c:pt idx="31">
                  <c:v>677512.4</c:v>
                </c:pt>
                <c:pt idx="32">
                  <c:v>583082.68333333335</c:v>
                </c:pt>
                <c:pt idx="33">
                  <c:v>492770.66666666669</c:v>
                </c:pt>
                <c:pt idx="34">
                  <c:v>460645.4266666667</c:v>
                </c:pt>
                <c:pt idx="35">
                  <c:v>420515.00666666665</c:v>
                </c:pt>
                <c:pt idx="36">
                  <c:v>240240.09</c:v>
                </c:pt>
                <c:pt idx="37">
                  <c:v>584658.18000000005</c:v>
                </c:pt>
                <c:pt idx="38">
                  <c:v>889693.82666666666</c:v>
                </c:pt>
                <c:pt idx="39">
                  <c:v>493666.79000000004</c:v>
                </c:pt>
                <c:pt idx="40">
                  <c:v>596852.25</c:v>
                </c:pt>
                <c:pt idx="41">
                  <c:v>860234.65500000003</c:v>
                </c:pt>
                <c:pt idx="42">
                  <c:v>728178</c:v>
                </c:pt>
                <c:pt idx="43">
                  <c:v>659459.875</c:v>
                </c:pt>
                <c:pt idx="44">
                  <c:v>648554.5</c:v>
                </c:pt>
                <c:pt idx="45">
                  <c:v>639952.75</c:v>
                </c:pt>
                <c:pt idx="46">
                  <c:v>618357.5</c:v>
                </c:pt>
                <c:pt idx="47">
                  <c:v>616812.19000000006</c:v>
                </c:pt>
                <c:pt idx="48">
                  <c:v>566240.25</c:v>
                </c:pt>
                <c:pt idx="49">
                  <c:v>474309</c:v>
                </c:pt>
                <c:pt idx="50">
                  <c:v>445887.57500000001</c:v>
                </c:pt>
                <c:pt idx="51">
                  <c:v>426576.86</c:v>
                </c:pt>
                <c:pt idx="52">
                  <c:v>1296594.23</c:v>
                </c:pt>
                <c:pt idx="53">
                  <c:v>1022879.86</c:v>
                </c:pt>
                <c:pt idx="54">
                  <c:v>456739.5</c:v>
                </c:pt>
                <c:pt idx="55">
                  <c:v>1220614.375</c:v>
                </c:pt>
                <c:pt idx="56">
                  <c:v>3222056.19</c:v>
                </c:pt>
                <c:pt idx="57">
                  <c:v>930402.50999999989</c:v>
                </c:pt>
                <c:pt idx="58">
                  <c:v>904145.25</c:v>
                </c:pt>
                <c:pt idx="59">
                  <c:v>789123.16</c:v>
                </c:pt>
                <c:pt idx="60">
                  <c:v>752447.2</c:v>
                </c:pt>
                <c:pt idx="61">
                  <c:v>684650</c:v>
                </c:pt>
                <c:pt idx="62">
                  <c:v>628239</c:v>
                </c:pt>
                <c:pt idx="63">
                  <c:v>462805</c:v>
                </c:pt>
                <c:pt idx="64">
                  <c:v>422286.15</c:v>
                </c:pt>
                <c:pt idx="65">
                  <c:v>396720</c:v>
                </c:pt>
                <c:pt idx="66">
                  <c:v>690510</c:v>
                </c:pt>
                <c:pt idx="67">
                  <c:v>637252</c:v>
                </c:pt>
                <c:pt idx="68">
                  <c:v>1523043.8</c:v>
                </c:pt>
                <c:pt idx="69">
                  <c:v>1507049.44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9B-434B-A2DE-F7950989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των </a:t>
            </a:r>
            <a:r>
              <a:rPr lang="el-GR" sz="1600" b="0" i="0" u="none" strike="noStrike" baseline="0">
                <a:effectLst/>
              </a:rPr>
              <a:t>Υλικών και των Κατασκευών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2.5910765065579069E-2"/>
          <c:y val="7.3380270601410252E-2"/>
          <c:w val="0.96385766828821495"/>
          <c:h val="0.79596803003791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'Materials_EU_National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'Materials_EU_National level'!$B$131:$B$201</c:f>
              <c:strCache>
                <c:ptCount val="71"/>
                <c:pt idx="0">
                  <c:v>1.2.2</c:v>
                </c:pt>
                <c:pt idx="1">
                  <c:v>1.1.1</c:v>
                </c:pt>
                <c:pt idx="2">
                  <c:v>1.8.5</c:v>
                </c:pt>
                <c:pt idx="3">
                  <c:v>1.10.2</c:v>
                </c:pt>
                <c:pt idx="4">
                  <c:v>1.7.4</c:v>
                </c:pt>
                <c:pt idx="5">
                  <c:v>1.2.1</c:v>
                </c:pt>
                <c:pt idx="6">
                  <c:v>1.12.4</c:v>
                </c:pt>
                <c:pt idx="7">
                  <c:v>1.10.1</c:v>
                </c:pt>
                <c:pt idx="8">
                  <c:v>1.19.1</c:v>
                </c:pt>
                <c:pt idx="9">
                  <c:v>1.17.2</c:v>
                </c:pt>
                <c:pt idx="10">
                  <c:v>1.17.4</c:v>
                </c:pt>
                <c:pt idx="11">
                  <c:v>1.17.1</c:v>
                </c:pt>
                <c:pt idx="12">
                  <c:v>1.11.2</c:v>
                </c:pt>
                <c:pt idx="13">
                  <c:v>1.4.1</c:v>
                </c:pt>
                <c:pt idx="14">
                  <c:v>1.17.3</c:v>
                </c:pt>
                <c:pt idx="15">
                  <c:v>1.8.4</c:v>
                </c:pt>
                <c:pt idx="16">
                  <c:v>1.12.1</c:v>
                </c:pt>
                <c:pt idx="17">
                  <c:v>1.5.1</c:v>
                </c:pt>
                <c:pt idx="18">
                  <c:v>1.11.1</c:v>
                </c:pt>
                <c:pt idx="19">
                  <c:v>1.6.3</c:v>
                </c:pt>
                <c:pt idx="20">
                  <c:v>1.13.1</c:v>
                </c:pt>
                <c:pt idx="21">
                  <c:v>1.18.3</c:v>
                </c:pt>
                <c:pt idx="22">
                  <c:v>1.16.3</c:v>
                </c:pt>
                <c:pt idx="23">
                  <c:v>1.9.3</c:v>
                </c:pt>
                <c:pt idx="24">
                  <c:v>1.3.2</c:v>
                </c:pt>
                <c:pt idx="25">
                  <c:v>1.1.2</c:v>
                </c:pt>
                <c:pt idx="26">
                  <c:v>1.13.2</c:v>
                </c:pt>
                <c:pt idx="27">
                  <c:v>1.14.4</c:v>
                </c:pt>
                <c:pt idx="28">
                  <c:v>1.6.2</c:v>
                </c:pt>
                <c:pt idx="29">
                  <c:v>1.7.1</c:v>
                </c:pt>
                <c:pt idx="30">
                  <c:v>1.4.2</c:v>
                </c:pt>
                <c:pt idx="31">
                  <c:v>1.15.6</c:v>
                </c:pt>
                <c:pt idx="32">
                  <c:v>1.13.4</c:v>
                </c:pt>
                <c:pt idx="33">
                  <c:v>1.14.5</c:v>
                </c:pt>
                <c:pt idx="34">
                  <c:v>1.16.2</c:v>
                </c:pt>
                <c:pt idx="35">
                  <c:v>1.20.1</c:v>
                </c:pt>
                <c:pt idx="36">
                  <c:v>1.15.5</c:v>
                </c:pt>
                <c:pt idx="37">
                  <c:v>1.3.4</c:v>
                </c:pt>
                <c:pt idx="38">
                  <c:v>1.6.4</c:v>
                </c:pt>
                <c:pt idx="39">
                  <c:v>1.8.3</c:v>
                </c:pt>
                <c:pt idx="40">
                  <c:v>1.6.1</c:v>
                </c:pt>
                <c:pt idx="41">
                  <c:v>1.16.6</c:v>
                </c:pt>
                <c:pt idx="42">
                  <c:v>1.16.4</c:v>
                </c:pt>
                <c:pt idx="43">
                  <c:v>1.3.3</c:v>
                </c:pt>
                <c:pt idx="44">
                  <c:v>1.16.5</c:v>
                </c:pt>
                <c:pt idx="45">
                  <c:v>1.19.4</c:v>
                </c:pt>
                <c:pt idx="46">
                  <c:v>1.8.6</c:v>
                </c:pt>
                <c:pt idx="47">
                  <c:v>1.4.4</c:v>
                </c:pt>
                <c:pt idx="48">
                  <c:v>1.13.5</c:v>
                </c:pt>
                <c:pt idx="49">
                  <c:v>1.18.4</c:v>
                </c:pt>
                <c:pt idx="50">
                  <c:v>1.21.1</c:v>
                </c:pt>
                <c:pt idx="51">
                  <c:v>1.16.1</c:v>
                </c:pt>
                <c:pt idx="52">
                  <c:v>1.12.3</c:v>
                </c:pt>
                <c:pt idx="53">
                  <c:v>1.7.2</c:v>
                </c:pt>
                <c:pt idx="54">
                  <c:v>1.8.1</c:v>
                </c:pt>
                <c:pt idx="55">
                  <c:v>1.8.2</c:v>
                </c:pt>
                <c:pt idx="56">
                  <c:v>1.9.2</c:v>
                </c:pt>
                <c:pt idx="57">
                  <c:v>1.3.1</c:v>
                </c:pt>
                <c:pt idx="58">
                  <c:v>1.13.6</c:v>
                </c:pt>
                <c:pt idx="59">
                  <c:v>1.18.1</c:v>
                </c:pt>
                <c:pt idx="60">
                  <c:v>1.15.3</c:v>
                </c:pt>
                <c:pt idx="61">
                  <c:v>1.14.3</c:v>
                </c:pt>
                <c:pt idx="62">
                  <c:v>1.9.6</c:v>
                </c:pt>
                <c:pt idx="63">
                  <c:v>1.9.5</c:v>
                </c:pt>
                <c:pt idx="64">
                  <c:v>1.18.2</c:v>
                </c:pt>
                <c:pt idx="65">
                  <c:v>1.13.7</c:v>
                </c:pt>
                <c:pt idx="66">
                  <c:v>1.4.3</c:v>
                </c:pt>
                <c:pt idx="67">
                  <c:v>1.7.3</c:v>
                </c:pt>
                <c:pt idx="68">
                  <c:v>1.9.1</c:v>
                </c:pt>
                <c:pt idx="69">
                  <c:v>1.12.2</c:v>
                </c:pt>
                <c:pt idx="70">
                  <c:v>1.12.5</c:v>
                </c:pt>
              </c:strCache>
            </c:strRef>
          </c:cat>
          <c:val>
            <c:numRef>
              <c:f>'Materials_EU_National level'!$H$131:$H$201</c:f>
              <c:numCache>
                <c:formatCode>General</c:formatCode>
                <c:ptCount val="71"/>
                <c:pt idx="0">
                  <c:v>36</c:v>
                </c:pt>
                <c:pt idx="1">
                  <c:v>35</c:v>
                </c:pt>
                <c:pt idx="2">
                  <c:v>23</c:v>
                </c:pt>
                <c:pt idx="3">
                  <c:v>22</c:v>
                </c:pt>
                <c:pt idx="4">
                  <c:v>17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E4-49EE-B9B4-88A0E387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'Tourism_EU_National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B-4CDB-8B16-05F20D421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C-4969-82E3-A6FBDA78B9B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C-4969-82E3-A6FBDA78B9B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5C-4969-82E3-A6FBDA78B9B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C-4969-82E3-A6FBDA78B9B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D5C-4969-82E3-A6FBDA78B9BA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C-4969-82E3-A6FBDA78B9BA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C-4969-82E3-A6FBDA78B9BA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C-4969-82E3-A6FBDA78B9BA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C-4969-82E3-A6FBDA78B9BA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C-4969-82E3-A6FBDA78B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5C-4969-82E3-A6FBDA78B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'Tourism_EU_National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E-4C85-B51B-8043C0E4D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0-4677-B555-03AA47F5FE0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E0-4677-B555-03AA47F5FE0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E0-4677-B555-03AA47F5FE0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0-4677-B555-03AA47F5FE0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7E0-4677-B555-03AA47F5FE0F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0-4677-B555-03AA47F5FE0F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0-4677-B555-03AA47F5FE0F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0-4677-B555-03AA47F5FE0F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0-4677-B555-03AA47F5FE0F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0-4677-B555-03AA47F5F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E0-4677-B555-03AA47F5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'Tourism_EU_National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3-4A8A-A4D5-49E4D7E2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0-4C2A-9958-1B21D6E8C6E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A0-4C2A-9958-1B21D6E8C6E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A0-4C2A-9958-1B21D6E8C6E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0-4C2A-9958-1B21D6E8C6E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A0-4C2A-9958-1B21D6E8C6E1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0-4C2A-9958-1B21D6E8C6E1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0-4C2A-9958-1B21D6E8C6E1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0-4C2A-9958-1B21D6E8C6E1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0-4C2A-9958-1B21D6E8C6E1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0-4C2A-9958-1B21D6E8C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A0-4C2A-9958-1B21D6E8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A-4DD4-96EF-485652A29D7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CA-4DD4-96EF-485652A29D7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CA-4DD4-96EF-485652A29D7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A-4DD4-96EF-485652A29D7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CA-4DD4-96EF-485652A29D77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A-4DD4-96EF-485652A29D77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A-4DD4-96EF-485652A29D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A-4DD4-96EF-485652A29D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A-4DD4-96EF-485652A29D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A-4DD4-96EF-485652A29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A-4DD4-96EF-485652A2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'Tourism_EU_National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E-49A0-BF85-4D5AE9152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4-497C-BB7D-8E8B05BA28DE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4-497C-BB7D-8E8B05BA28DE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4-497C-BB7D-8E8B05BA28DE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4-497C-BB7D-8E8B05BA28DE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4-497C-BB7D-8E8B05BA28DE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4-497C-BB7D-8E8B05BA28DE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4-497C-BB7D-8E8B05BA28DE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4-497C-BB7D-8E8B05BA28DE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4-497C-BB7D-8E8B05BA28DE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4-497C-BB7D-8E8B05BA2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C4-497C-BB7D-8E8B05BA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'Tourism_EU_National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10-8294-B66239E2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7-4D09-87A8-4382B40AD53E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87-4D09-87A8-4382B40AD53E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87-4D09-87A8-4382B40AD53E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7-4D09-87A8-4382B40AD53E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B87-4D09-87A8-4382B40AD53E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7-4D09-87A8-4382B40AD53E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7-4D09-87A8-4382B40AD53E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7-4D09-87A8-4382B40AD53E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7-4D09-87A8-4382B40AD53E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7-4D09-87A8-4382B40AD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87-4D09-87A8-4382B40AD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0-4195-8B72-73B5B6E13BF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0-4195-8B72-73B5B6E13BF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0-4195-8B72-73B5B6E13BF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0-4195-8B72-73B5B6E13BF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0-4195-8B72-73B5B6E13BFF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0-4195-8B72-73B5B6E13BFF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0-4195-8B72-73B5B6E13BFF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0-4195-8B72-73B5B6E13BFF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0-4195-8B72-73B5B6E13BFF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0-4195-8B72-73B5B6E13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B0-4195-8B72-73B5B6E1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'Tourism_EU_National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B87-8E81-55621D4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'Tourism_EU_National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A-4279-83D3-65176FC5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B-4C53-8435-5EA484385BB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5B-4C53-8435-5EA484385BB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5B-4C53-8435-5EA484385BB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5B-4C53-8435-5EA484385BB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5B-4C53-8435-5EA484385B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B-4C53-8435-5EA484385BB5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B-4C53-8435-5EA484385B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B-4C53-8435-5EA484385BB5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B-4C53-8435-5EA484385B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B-4C53-8435-5EA484385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B-4C53-8435-5EA48438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'Tourism_EU_National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F7F-B440-FAF7188A6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B-419B-944B-507C91E8CBC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3B-419B-944B-507C91E8CBC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3B-419B-944B-507C91E8CBC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B-419B-944B-507C91E8CBCF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3B-419B-944B-507C91E8CBCF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B-419B-944B-507C91E8CBCF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B-419B-944B-507C91E8CB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B-419B-944B-507C91E8CBCF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3B-419B-944B-507C91E8CB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3B-419B-944B-507C91E8C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3B-419B-944B-507C91E8C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'Agrifood_EU_National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A-4F78-964E-EEA77453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FD-4E9A-89CB-1F6F897D7CA3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FD-4E9A-89CB-1F6F897D7CA3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FD-4E9A-89CB-1F6F897D7CA3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D-4E9A-89CB-1F6F897D7CA3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FD-4E9A-89CB-1F6F897D7CA3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FD-4E9A-89CB-1F6F897D7CA3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D-4E9A-89CB-1F6F897D7CA3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D-4E9A-89CB-1F6F897D7C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FD-4E9A-89CB-1F6F897D7C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FD-4E9A-89CB-1F6F897D7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FD-4E9A-89CB-1F6F897D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'Tourism_EU_National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F-40B7-AA50-8464D8D8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'Tourism_EU_National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9-4627-B48B-7A0A4F32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C-4CE4-BBAF-434EC8B7E5C3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AC-4CE4-BBAF-434EC8B7E5C3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AC-4CE4-BBAF-434EC8B7E5C3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C-4CE4-BBAF-434EC8B7E5C3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AC-4CE4-BBAF-434EC8B7E5C3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AC-4CE4-BBAF-434EC8B7E5C3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C-4CE4-BBAF-434EC8B7E5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C-4CE4-BBAF-434EC8B7E5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C-4CE4-BBAF-434EC8B7E5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C-4CE4-BBAF-434EC8B7E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AC-4CE4-BBAF-434EC8B7E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0E-4EA3-A687-B7928145656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0E-4EA3-A687-B7928145656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0E-4EA3-A687-B7928145656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0E-4EA3-A687-B7928145656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0E-4EA3-A687-B79281456560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0E-4EA3-A687-B79281456560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E-4EA3-A687-B792814565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E-4EA3-A687-B792814565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E-4EA3-A687-B792814565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E-4EA3-A687-B79281456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0E-4EA3-A687-B7928145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'Tourism_EU_National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B-40D9-A6A1-2A3996CCF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'Tourism_EU_National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F-4AC4-94C6-39C71C908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65-4991-9210-E75E753C1A8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65-4991-9210-E75E753C1A8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65-4991-9210-E75E753C1A8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65-4991-9210-E75E753C1A8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65-4991-9210-E75E753C1A8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5-4991-9210-E75E753C1A8F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5-4991-9210-E75E753C1A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5-4991-9210-E75E753C1A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65-4991-9210-E75E753C1A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65-4991-9210-E75E753C1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65-4991-9210-E75E753C1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'Tourism_EU_National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4-4299-908B-8F9EC1C3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F-4792-BB74-2DA84E70260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0F-4792-BB74-2DA84E70260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0F-4792-BB74-2DA84E70260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0F-4792-BB74-2DA84E70260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0F-4792-BB74-2DA84E7026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F-4792-BB74-2DA84E702605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F-4792-BB74-2DA84E7026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F-4792-BB74-2DA84E7026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F-4792-BB74-2DA84E702605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F-4792-BB74-2DA84E702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'Tourism_EU_National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'Tourism_EU_National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0F-4792-BB74-2DA84E70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'Agrifood_EU_National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0-4D1C-8A29-98944208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</a:t>
            </a:r>
            <a:r>
              <a:rPr lang="el-GR" sz="1600" b="0" i="0" u="none" strike="noStrike" baseline="0">
                <a:effectLst/>
              </a:rPr>
              <a:t>υποβληθεισών</a:t>
            </a:r>
            <a:r>
              <a:rPr lang="el-GR" sz="1600"/>
              <a:t>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l-GR" sz="1200" baseline="0"/>
              <a:t>(Δ.Δ.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στον τομέα του Τουρισμού - Πολιτιστικής και Δημιουργικής Βιομηχανίας/ 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'Tourism_EU_National level'!$D$209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level'!$A$210:$A$222</c:f>
              <c:strCache>
                <c:ptCount val="13"/>
                <c:pt idx="0">
                  <c:v>Ιόνια Νησιά</c:v>
                </c:pt>
                <c:pt idx="1">
                  <c:v>Ν.Αιγαίο</c:v>
                </c:pt>
                <c:pt idx="2">
                  <c:v>Β. Αγαίο</c:v>
                </c:pt>
                <c:pt idx="3">
                  <c:v>Πελοπόννησος</c:v>
                </c:pt>
                <c:pt idx="4">
                  <c:v>Ανατ. Μακεδονία &amp; Θράκη</c:v>
                </c:pt>
                <c:pt idx="5">
                  <c:v>Κρήτη</c:v>
                </c:pt>
                <c:pt idx="6">
                  <c:v>Ήπειρος</c:v>
                </c:pt>
                <c:pt idx="7">
                  <c:v>Αττική</c:v>
                </c:pt>
                <c:pt idx="8">
                  <c:v>Δ. Ελλάδα</c:v>
                </c:pt>
                <c:pt idx="9">
                  <c:v>Κ. Μακεδονία</c:v>
                </c:pt>
                <c:pt idx="10">
                  <c:v>Σ. Ελλάδα</c:v>
                </c:pt>
                <c:pt idx="11">
                  <c:v>Θεσσαλία</c:v>
                </c:pt>
                <c:pt idx="12">
                  <c:v>Δ. Μακεδονία</c:v>
                </c:pt>
              </c:strCache>
            </c:strRef>
          </c:cat>
          <c:val>
            <c:numRef>
              <c:f>'Tourism_EU_National level'!$D$210:$D$222</c:f>
              <c:numCache>
                <c:formatCode>0.0%</c:formatCode>
                <c:ptCount val="13"/>
                <c:pt idx="0">
                  <c:v>0.44779340204506712</c:v>
                </c:pt>
                <c:pt idx="1">
                  <c:v>0.35720657583871318</c:v>
                </c:pt>
                <c:pt idx="2">
                  <c:v>0.24781333147855314</c:v>
                </c:pt>
                <c:pt idx="3">
                  <c:v>0.19274956545656186</c:v>
                </c:pt>
                <c:pt idx="4">
                  <c:v>0.16978380277050303</c:v>
                </c:pt>
                <c:pt idx="5">
                  <c:v>0.1640442407839279</c:v>
                </c:pt>
                <c:pt idx="6">
                  <c:v>0.13915412804462871</c:v>
                </c:pt>
                <c:pt idx="7">
                  <c:v>0.1222599813045426</c:v>
                </c:pt>
                <c:pt idx="8">
                  <c:v>0.11195955081449677</c:v>
                </c:pt>
                <c:pt idx="9">
                  <c:v>0.11071074032626235</c:v>
                </c:pt>
                <c:pt idx="10">
                  <c:v>9.3226841149381331E-2</c:v>
                </c:pt>
                <c:pt idx="11">
                  <c:v>9.0517841128363682E-2</c:v>
                </c:pt>
                <c:pt idx="12">
                  <c:v>7.283825239113384E-2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3-41E3-ACC1-46D43805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</a:t>
            </a:r>
            <a:r>
              <a:rPr lang="el-GR" sz="1600" b="0" i="0" u="none" strike="noStrike" baseline="0">
                <a:effectLst/>
              </a:rPr>
              <a:t>υποβληθεισών</a:t>
            </a:r>
            <a:r>
              <a:rPr lang="el-GR" sz="1600"/>
              <a:t> προτάσεων</a:t>
            </a:r>
            <a:r>
              <a:rPr lang="el-GR" sz="1600" baseline="0"/>
              <a:t> στον τομέα του </a:t>
            </a:r>
            <a:r>
              <a:rPr lang="el-GR" sz="1600" b="0" i="0" u="none" strike="noStrike" baseline="0">
                <a:effectLst/>
              </a:rPr>
              <a:t>Τουρισμού - Πολιτιστικής και Δημιουργικής Βιομηχανίας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'Tourism_EU_National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level'!$B$131:$B$168</c:f>
              <c:strCache>
                <c:ptCount val="38"/>
                <c:pt idx="0">
                  <c:v>2.2.1</c:v>
                </c:pt>
                <c:pt idx="1">
                  <c:v>2.2.5</c:v>
                </c:pt>
                <c:pt idx="2">
                  <c:v>2.1.4</c:v>
                </c:pt>
                <c:pt idx="3">
                  <c:v>2.1.1</c:v>
                </c:pt>
                <c:pt idx="4">
                  <c:v>2.1.5</c:v>
                </c:pt>
                <c:pt idx="5">
                  <c:v>2.1.3</c:v>
                </c:pt>
                <c:pt idx="6">
                  <c:v>2.2.2</c:v>
                </c:pt>
                <c:pt idx="7">
                  <c:v>2.5.1</c:v>
                </c:pt>
                <c:pt idx="8">
                  <c:v>2.3.3</c:v>
                </c:pt>
                <c:pt idx="9">
                  <c:v>2.6.1</c:v>
                </c:pt>
                <c:pt idx="10">
                  <c:v>2.1.8</c:v>
                </c:pt>
                <c:pt idx="11">
                  <c:v>2.3.4</c:v>
                </c:pt>
                <c:pt idx="12">
                  <c:v>2.3.2</c:v>
                </c:pt>
                <c:pt idx="13">
                  <c:v>2.1.6</c:v>
                </c:pt>
                <c:pt idx="14">
                  <c:v>2.4.1</c:v>
                </c:pt>
                <c:pt idx="15">
                  <c:v>2.1.15</c:v>
                </c:pt>
                <c:pt idx="16">
                  <c:v>2.5.2</c:v>
                </c:pt>
                <c:pt idx="17">
                  <c:v>2.1.7</c:v>
                </c:pt>
                <c:pt idx="18">
                  <c:v>2.2.7</c:v>
                </c:pt>
                <c:pt idx="19">
                  <c:v>2.3.1</c:v>
                </c:pt>
                <c:pt idx="20">
                  <c:v>2.1.9</c:v>
                </c:pt>
                <c:pt idx="21">
                  <c:v>2.1.10</c:v>
                </c:pt>
                <c:pt idx="22">
                  <c:v>2.3.5</c:v>
                </c:pt>
                <c:pt idx="23">
                  <c:v>2.4.2</c:v>
                </c:pt>
                <c:pt idx="24">
                  <c:v>2.4.3</c:v>
                </c:pt>
                <c:pt idx="25">
                  <c:v>2.4.4</c:v>
                </c:pt>
                <c:pt idx="26">
                  <c:v>2.2.9</c:v>
                </c:pt>
                <c:pt idx="27">
                  <c:v>2.3.6</c:v>
                </c:pt>
                <c:pt idx="28">
                  <c:v>2.2.3</c:v>
                </c:pt>
                <c:pt idx="29">
                  <c:v>2.2.4</c:v>
                </c:pt>
                <c:pt idx="30">
                  <c:v>2.3.7</c:v>
                </c:pt>
                <c:pt idx="31">
                  <c:v>2.1.2</c:v>
                </c:pt>
                <c:pt idx="32">
                  <c:v>2.2.6</c:v>
                </c:pt>
                <c:pt idx="33">
                  <c:v>2.1.12</c:v>
                </c:pt>
                <c:pt idx="34">
                  <c:v>2.2.8</c:v>
                </c:pt>
                <c:pt idx="35">
                  <c:v>2.1.11</c:v>
                </c:pt>
                <c:pt idx="36">
                  <c:v>2.1.13</c:v>
                </c:pt>
                <c:pt idx="37">
                  <c:v>2.1.14</c:v>
                </c:pt>
              </c:strCache>
            </c:strRef>
          </c:cat>
          <c:val>
            <c:numRef>
              <c:f>'Tourism_EU_National level'!$K$131:$K$168</c:f>
              <c:numCache>
                <c:formatCode>#,##0.00\ [$€-1]</c:formatCode>
                <c:ptCount val="38"/>
                <c:pt idx="0">
                  <c:v>514847.88378640777</c:v>
                </c:pt>
                <c:pt idx="1">
                  <c:v>298716.58916666667</c:v>
                </c:pt>
                <c:pt idx="2">
                  <c:v>341728.38446428574</c:v>
                </c:pt>
                <c:pt idx="3">
                  <c:v>623196.61444444442</c:v>
                </c:pt>
                <c:pt idx="4">
                  <c:v>432194.46645833337</c:v>
                </c:pt>
                <c:pt idx="5">
                  <c:v>689239.74552631576</c:v>
                </c:pt>
                <c:pt idx="6">
                  <c:v>654002.4952941176</c:v>
                </c:pt>
                <c:pt idx="7">
                  <c:v>693814.63851851865</c:v>
                </c:pt>
                <c:pt idx="8">
                  <c:v>574976.91961538466</c:v>
                </c:pt>
                <c:pt idx="9">
                  <c:v>572977.7084</c:v>
                </c:pt>
                <c:pt idx="10">
                  <c:v>562030.99380952376</c:v>
                </c:pt>
                <c:pt idx="11">
                  <c:v>418516.38368421054</c:v>
                </c:pt>
                <c:pt idx="12">
                  <c:v>541423.89666666673</c:v>
                </c:pt>
                <c:pt idx="13">
                  <c:v>450349.2170588235</c:v>
                </c:pt>
                <c:pt idx="14">
                  <c:v>394902.73941176472</c:v>
                </c:pt>
                <c:pt idx="15">
                  <c:v>485213.69375000003</c:v>
                </c:pt>
                <c:pt idx="16">
                  <c:v>620986.00733333325</c:v>
                </c:pt>
                <c:pt idx="17">
                  <c:v>693839.91692307696</c:v>
                </c:pt>
                <c:pt idx="18">
                  <c:v>805316.41769230762</c:v>
                </c:pt>
                <c:pt idx="19">
                  <c:v>601570.54916666669</c:v>
                </c:pt>
                <c:pt idx="20">
                  <c:v>547300.60181818169</c:v>
                </c:pt>
                <c:pt idx="21">
                  <c:v>406508.91636363638</c:v>
                </c:pt>
                <c:pt idx="22">
                  <c:v>367205.68909090909</c:v>
                </c:pt>
                <c:pt idx="23">
                  <c:v>580726.16666666663</c:v>
                </c:pt>
                <c:pt idx="24">
                  <c:v>396328.85555555555</c:v>
                </c:pt>
                <c:pt idx="25">
                  <c:v>392600.06777777779</c:v>
                </c:pt>
                <c:pt idx="26">
                  <c:v>652884.875</c:v>
                </c:pt>
                <c:pt idx="27">
                  <c:v>448848.92285714287</c:v>
                </c:pt>
                <c:pt idx="28">
                  <c:v>894958.11833333329</c:v>
                </c:pt>
                <c:pt idx="29">
                  <c:v>521434.66</c:v>
                </c:pt>
                <c:pt idx="30">
                  <c:v>416185.01666666666</c:v>
                </c:pt>
                <c:pt idx="31">
                  <c:v>472979.35499999998</c:v>
                </c:pt>
                <c:pt idx="32">
                  <c:v>775231.56199999992</c:v>
                </c:pt>
                <c:pt idx="33">
                  <c:v>454667.65399999998</c:v>
                </c:pt>
                <c:pt idx="34">
                  <c:v>430515.33200000005</c:v>
                </c:pt>
                <c:pt idx="35">
                  <c:v>464522.13500000001</c:v>
                </c:pt>
                <c:pt idx="36">
                  <c:v>782103.3</c:v>
                </c:pt>
                <c:pt idx="37">
                  <c:v>557997.77500000002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59-4B80-9FA4-0E799E7A8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  <c:max val="200000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του </a:t>
            </a:r>
            <a:r>
              <a:rPr lang="el-GR" sz="1600" b="0" i="0" u="none" strike="noStrike" baseline="0">
                <a:effectLst/>
              </a:rPr>
              <a:t>Τουρισμού - Πολιτιστικής και Δημιουργικής Βιομηχανίας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'Tourism_EU_National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'Tourism_EU_National level'!$B$131:$B$168</c:f>
              <c:strCache>
                <c:ptCount val="38"/>
                <c:pt idx="0">
                  <c:v>2.2.1</c:v>
                </c:pt>
                <c:pt idx="1">
                  <c:v>2.2.5</c:v>
                </c:pt>
                <c:pt idx="2">
                  <c:v>2.1.4</c:v>
                </c:pt>
                <c:pt idx="3">
                  <c:v>2.1.1</c:v>
                </c:pt>
                <c:pt idx="4">
                  <c:v>2.1.5</c:v>
                </c:pt>
                <c:pt idx="5">
                  <c:v>2.1.3</c:v>
                </c:pt>
                <c:pt idx="6">
                  <c:v>2.2.2</c:v>
                </c:pt>
                <c:pt idx="7">
                  <c:v>2.5.1</c:v>
                </c:pt>
                <c:pt idx="8">
                  <c:v>2.3.3</c:v>
                </c:pt>
                <c:pt idx="9">
                  <c:v>2.6.1</c:v>
                </c:pt>
                <c:pt idx="10">
                  <c:v>2.1.8</c:v>
                </c:pt>
                <c:pt idx="11">
                  <c:v>2.3.4</c:v>
                </c:pt>
                <c:pt idx="12">
                  <c:v>2.3.2</c:v>
                </c:pt>
                <c:pt idx="13">
                  <c:v>2.1.6</c:v>
                </c:pt>
                <c:pt idx="14">
                  <c:v>2.4.1</c:v>
                </c:pt>
                <c:pt idx="15">
                  <c:v>2.1.15</c:v>
                </c:pt>
                <c:pt idx="16">
                  <c:v>2.5.2</c:v>
                </c:pt>
                <c:pt idx="17">
                  <c:v>2.1.7</c:v>
                </c:pt>
                <c:pt idx="18">
                  <c:v>2.2.7</c:v>
                </c:pt>
                <c:pt idx="19">
                  <c:v>2.3.1</c:v>
                </c:pt>
                <c:pt idx="20">
                  <c:v>2.1.9</c:v>
                </c:pt>
                <c:pt idx="21">
                  <c:v>2.1.10</c:v>
                </c:pt>
                <c:pt idx="22">
                  <c:v>2.3.5</c:v>
                </c:pt>
                <c:pt idx="23">
                  <c:v>2.4.2</c:v>
                </c:pt>
                <c:pt idx="24">
                  <c:v>2.4.3</c:v>
                </c:pt>
                <c:pt idx="25">
                  <c:v>2.4.4</c:v>
                </c:pt>
                <c:pt idx="26">
                  <c:v>2.2.9</c:v>
                </c:pt>
                <c:pt idx="27">
                  <c:v>2.3.6</c:v>
                </c:pt>
                <c:pt idx="28">
                  <c:v>2.2.3</c:v>
                </c:pt>
                <c:pt idx="29">
                  <c:v>2.2.4</c:v>
                </c:pt>
                <c:pt idx="30">
                  <c:v>2.3.7</c:v>
                </c:pt>
                <c:pt idx="31">
                  <c:v>2.1.2</c:v>
                </c:pt>
                <c:pt idx="32">
                  <c:v>2.2.6</c:v>
                </c:pt>
                <c:pt idx="33">
                  <c:v>2.1.12</c:v>
                </c:pt>
                <c:pt idx="34">
                  <c:v>2.2.8</c:v>
                </c:pt>
                <c:pt idx="35">
                  <c:v>2.1.11</c:v>
                </c:pt>
                <c:pt idx="36">
                  <c:v>2.1.13</c:v>
                </c:pt>
                <c:pt idx="37">
                  <c:v>2.1.14</c:v>
                </c:pt>
              </c:strCache>
            </c:strRef>
          </c:cat>
          <c:val>
            <c:numRef>
              <c:f>'Tourism_EU_National level'!$H$131:$H$168</c:f>
              <c:numCache>
                <c:formatCode>General</c:formatCode>
                <c:ptCount val="38"/>
                <c:pt idx="0">
                  <c:v>103</c:v>
                </c:pt>
                <c:pt idx="1">
                  <c:v>72</c:v>
                </c:pt>
                <c:pt idx="2">
                  <c:v>56</c:v>
                </c:pt>
                <c:pt idx="3">
                  <c:v>54</c:v>
                </c:pt>
                <c:pt idx="4">
                  <c:v>48</c:v>
                </c:pt>
                <c:pt idx="5">
                  <c:v>38</c:v>
                </c:pt>
                <c:pt idx="6">
                  <c:v>34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21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8</c:v>
                </c:pt>
                <c:pt idx="27">
                  <c:v>7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C2-4241-822D-80C9EFD68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ΑΓΡ: % Δ.Δ. υποβληθεισών και θετικά αξιολογηθεισών προτάσεων (επί των αντίστοιχων</a:t>
            </a:r>
            <a:r>
              <a:rPr lang="el-GR" baseline="0"/>
              <a:t> συνόλων ανά πρόγραμμα)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'D4'!$B$36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'D4'!$A$39:$A$43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'D4'!$B$39:$B$43</c:f>
              <c:numCache>
                <c:formatCode>0.00%</c:formatCode>
                <c:ptCount val="5"/>
                <c:pt idx="0">
                  <c:v>0.2066983418402952</c:v>
                </c:pt>
                <c:pt idx="1">
                  <c:v>0.10712388990053053</c:v>
                </c:pt>
                <c:pt idx="2">
                  <c:v>0.199935425426809</c:v>
                </c:pt>
                <c:pt idx="3">
                  <c:v>9.4162646234030048E-2</c:v>
                </c:pt>
                <c:pt idx="4">
                  <c:v>0.20192545114133534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A-4253-B6DE-E3E443564906}"/>
            </c:ext>
          </c:extLst>
        </c:ser>
        <c:ser>
          <c:idx val="1"/>
          <c:order val="1"/>
          <c:tx>
            <c:strRef>
              <c:f>'D4'!$C$36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'D4'!$A$39:$A$43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'D4'!$C$39:$C$43</c:f>
              <c:numCache>
                <c:formatCode>0.00%</c:formatCode>
                <c:ptCount val="5"/>
                <c:pt idx="0">
                  <c:v>0.19155545987404241</c:v>
                </c:pt>
                <c:pt idx="1">
                  <c:v>0.10712388990053053</c:v>
                </c:pt>
                <c:pt idx="2">
                  <c:v>0.2036664061256416</c:v>
                </c:pt>
                <c:pt idx="3">
                  <c:v>0.11328889421290378</c:v>
                </c:pt>
                <c:pt idx="4">
                  <c:v>0.1876649869383247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A-4253-B6DE-E3E443564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8840112"/>
        <c:axId val="688841096"/>
      </c:barChart>
      <c:catAx>
        <c:axId val="68884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688841096"/>
        <c:crosses val="autoZero"/>
        <c:auto val="1"/>
        <c:lblAlgn val="ctr"/>
        <c:lblOffset val="100"/>
        <c:noMultiLvlLbl val="0"/>
      </c:catAx>
      <c:valAx>
        <c:axId val="68884109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68884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ΑΓΡ:</a:t>
            </a:r>
            <a:r>
              <a:rPr lang="el-GR" sz="1200" baseline="0"/>
              <a:t> Δ.Δ. θετικά αξιολογηθεισών προτάσεων</a:t>
            </a:r>
            <a:endParaRPr lang="el-GR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spPr>
            <a:ln>
              <a:noFill/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E-406B-AC6A-5469E6AA6DA7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2E-406B-AC6A-5469E6AA6DA7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2E-406B-AC6A-5469E6AA6DA7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E-406B-AC6A-5469E6AA6DA7}"/>
              </c:ext>
            </c:extLst>
          </c:dPt>
          <c:dPt>
            <c:idx val="4"/>
            <c:bubble3D val="0"/>
            <c:spPr>
              <a:solidFill>
                <a:srgbClr val="E664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2E-406B-AC6A-5469E6AA6DA7}"/>
              </c:ext>
            </c:extLst>
          </c:dPt>
          <c:dLbls>
            <c:dLbl>
              <c:idx val="0"/>
              <c:layout>
                <c:manualLayout>
                  <c:x val="-6.4732758981508057E-2"/>
                  <c:y val="-0.232997980590985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71195568920069"/>
                      <c:h val="0.23069243341369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82E-406B-AC6A-5469E6AA6DA7}"/>
                </c:ext>
              </c:extLst>
            </c:dLbl>
            <c:dLbl>
              <c:idx val="1"/>
              <c:layout>
                <c:manualLayout>
                  <c:x val="-0.1911989779490087"/>
                  <c:y val="0.1067250621415744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660725712107504"/>
                      <c:h val="0.186148390113149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82E-406B-AC6A-5469E6AA6DA7}"/>
                </c:ext>
              </c:extLst>
            </c:dLbl>
            <c:dLbl>
              <c:idx val="2"/>
              <c:layout>
                <c:manualLayout>
                  <c:x val="-0.17846663851386069"/>
                  <c:y val="-5.5753371601044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14076968835677"/>
                      <c:h val="0.23349428490348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82E-406B-AC6A-5469E6AA6DA7}"/>
                </c:ext>
              </c:extLst>
            </c:dLbl>
            <c:dLbl>
              <c:idx val="3"/>
              <c:layout>
                <c:manualLayout>
                  <c:x val="0.26458545084544738"/>
                  <c:y val="2.54204389510564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97082422531143"/>
                      <c:h val="0.234487163347707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82E-406B-AC6A-5469E6AA6DA7}"/>
                </c:ext>
              </c:extLst>
            </c:dLbl>
            <c:dLbl>
              <c:idx val="4"/>
              <c:layout>
                <c:manualLayout>
                  <c:x val="0.3430641561987412"/>
                  <c:y val="-4.78252483000697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E-406B-AC6A-5469E6AA6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'D4'!$C$15:$C$18</c:f>
              <c:numCache>
                <c:formatCode>#,##0.00\ [$€-408]</c:formatCode>
                <c:ptCount val="4"/>
                <c:pt idx="0">
                  <c:v>192598654.86000001</c:v>
                </c:pt>
                <c:pt idx="1">
                  <c:v>489697.70999999996</c:v>
                </c:pt>
                <c:pt idx="2">
                  <c:v>24719079.619999997</c:v>
                </c:pt>
                <c:pt idx="3">
                  <c:v>8355578.7300000004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2E-406B-AC6A-5469E6AA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ΥΦΑ: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'D4'!$H$36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7411489993053959E-3"/>
                  <c:y val="1.10075526273495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D-5947-9C73-461C607E111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1D-5947-9C73-461C607E1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'D4'!$G$39:$G$43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'D4'!$H$39:$H$43</c:f>
              <c:numCache>
                <c:formatCode>0.00%</c:formatCode>
                <c:ptCount val="5"/>
                <c:pt idx="0">
                  <c:v>0.17528300239094985</c:v>
                </c:pt>
                <c:pt idx="1">
                  <c:v>0.3631000522056948</c:v>
                </c:pt>
                <c:pt idx="2">
                  <c:v>5.0849533730834444E-2</c:v>
                </c:pt>
                <c:pt idx="3">
                  <c:v>0</c:v>
                </c:pt>
                <c:pt idx="4">
                  <c:v>0.16310324748619248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1-4C98-9989-4E12A57BF4AE}"/>
            </c:ext>
          </c:extLst>
        </c:ser>
        <c:ser>
          <c:idx val="1"/>
          <c:order val="1"/>
          <c:tx>
            <c:strRef>
              <c:f>'D4'!$I$36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6.3841392473319875E-17"/>
                  <c:y val="1.591408216829976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D-5947-9C73-461C607E111A}"/>
                </c:ext>
              </c:extLst>
            </c:dLbl>
            <c:dLbl>
              <c:idx val="3"/>
              <c:layout>
                <c:manualLayout>
                  <c:x val="-1.1147973759929943E-16"/>
                  <c:y val="2.79751673383078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9-43FF-848A-B313061E1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'D4'!$G$39:$G$43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'D4'!$I$39:$I$43</c:f>
              <c:numCache>
                <c:formatCode>0.00%</c:formatCode>
                <c:ptCount val="5"/>
                <c:pt idx="0">
                  <c:v>0.16351313752218485</c:v>
                </c:pt>
                <c:pt idx="1">
                  <c:v>0.3631000522056948</c:v>
                </c:pt>
                <c:pt idx="2">
                  <c:v>3.7083234355800902E-2</c:v>
                </c:pt>
                <c:pt idx="3">
                  <c:v>0</c:v>
                </c:pt>
                <c:pt idx="4">
                  <c:v>0.14153040169117131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1-4C98-9989-4E12A57BF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ΤΠΕ: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'D4'!$N$36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6673501749781276E-3"/>
                  <c:y val="0.11776437075058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7-BE46-B8CB-7B40137EBE2E}"/>
                </c:ext>
              </c:extLst>
            </c:dLbl>
            <c:dLbl>
              <c:idx val="3"/>
              <c:layout>
                <c:manualLayout>
                  <c:x val="-1.2226971820427363E-16"/>
                  <c:y val="8.89601418026056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7-BE46-B8CB-7B40137EB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'D4'!$M$39:$M$43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'D4'!$N$39:$N$43</c:f>
              <c:numCache>
                <c:formatCode>0.00%</c:formatCode>
                <c:ptCount val="5"/>
                <c:pt idx="0">
                  <c:v>0.17554735768963889</c:v>
                </c:pt>
                <c:pt idx="1">
                  <c:v>3.4997663181056578E-2</c:v>
                </c:pt>
                <c:pt idx="2">
                  <c:v>6.7564547045212017E-2</c:v>
                </c:pt>
                <c:pt idx="3">
                  <c:v>0</c:v>
                </c:pt>
                <c:pt idx="4">
                  <c:v>0.16366962815020675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9-48A8-A6B1-AED375902B35}"/>
            </c:ext>
          </c:extLst>
        </c:ser>
        <c:ser>
          <c:idx val="1"/>
          <c:order val="1"/>
          <c:tx>
            <c:strRef>
              <c:f>'D4'!$O$36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1.6673501749781276E-3"/>
                  <c:y val="0.130638789605224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7-BE46-B8CB-7B40137EBE2E}"/>
                </c:ext>
              </c:extLst>
            </c:dLbl>
            <c:dLbl>
              <c:idx val="3"/>
              <c:layout>
                <c:manualLayout>
                  <c:x val="-1.2226971820427363E-16"/>
                  <c:y val="5.83493109460602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7-BE46-B8CB-7B40137EB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'D4'!$M$39:$M$43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'D4'!$O$39:$O$43</c:f>
              <c:numCache>
                <c:formatCode>0.00%</c:formatCode>
                <c:ptCount val="5"/>
                <c:pt idx="0">
                  <c:v>0.17366099119129005</c:v>
                </c:pt>
                <c:pt idx="1">
                  <c:v>3.4997663181056578E-2</c:v>
                </c:pt>
                <c:pt idx="2">
                  <c:v>7.4652872683369564E-2</c:v>
                </c:pt>
                <c:pt idx="3">
                  <c:v>0</c:v>
                </c:pt>
                <c:pt idx="4">
                  <c:v>0.15253582405493585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9-48A8-A6B1-AED375902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ΕΝΕ: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'D4'!$T$36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92A-1841-A413-31EFC0BAAA3B}"/>
                </c:ext>
              </c:extLst>
            </c:dLbl>
            <c:dLbl>
              <c:idx val="4"/>
              <c:layout>
                <c:manualLayout>
                  <c:x val="-1.2775694458222152E-16"/>
                  <c:y val="0.11940293696303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0-4D68-9B7C-74CCFF0B4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'D4'!$S$39:$S$43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'D4'!$T$39:$T$43</c:f>
              <c:numCache>
                <c:formatCode>0.00%</c:formatCode>
                <c:ptCount val="5"/>
                <c:pt idx="0">
                  <c:v>6.7478334393611589E-2</c:v>
                </c:pt>
                <c:pt idx="1">
                  <c:v>0.20836213126226585</c:v>
                </c:pt>
                <c:pt idx="2">
                  <c:v>0.2952940272694009</c:v>
                </c:pt>
                <c:pt idx="3">
                  <c:v>0</c:v>
                </c:pt>
                <c:pt idx="4">
                  <c:v>7.548011962747421E-2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B-46F3-A3C8-CCFA921108B0}"/>
            </c:ext>
          </c:extLst>
        </c:ser>
        <c:ser>
          <c:idx val="1"/>
          <c:order val="1"/>
          <c:tx>
            <c:strRef>
              <c:f>'D4'!$U$36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92A-1841-A413-31EFC0BAAA3B}"/>
                </c:ext>
              </c:extLst>
            </c:dLbl>
            <c:dLbl>
              <c:idx val="4"/>
              <c:layout>
                <c:manualLayout>
                  <c:x val="3.4843205574912892E-3"/>
                  <c:y val="0.119402936963039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0-4D68-9B7C-74CCFF0B4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'D4'!$S$39:$S$43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'D4'!$U$39:$U$43</c:f>
              <c:numCache>
                <c:formatCode>0.00%</c:formatCode>
                <c:ptCount val="5"/>
                <c:pt idx="0">
                  <c:v>8.4710525952709406E-2</c:v>
                </c:pt>
                <c:pt idx="1">
                  <c:v>0.20836213126226585</c:v>
                </c:pt>
                <c:pt idx="2">
                  <c:v>0.27554684860932466</c:v>
                </c:pt>
                <c:pt idx="3">
                  <c:v>0</c:v>
                </c:pt>
                <c:pt idx="4">
                  <c:v>9.9214494572265041E-2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B-46F3-A3C8-CCFA9211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ΠΒΕ: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'D4'!$AA$36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702-AA41-8251-B7FD74F90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'D4'!$Z$39:$Z$43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'D4'!$AA$39:$AA$43</c:f>
              <c:numCache>
                <c:formatCode>0.00%</c:formatCode>
                <c:ptCount val="5"/>
                <c:pt idx="0">
                  <c:v>0.1115234969608747</c:v>
                </c:pt>
                <c:pt idx="1">
                  <c:v>0.15363303468232983</c:v>
                </c:pt>
                <c:pt idx="2">
                  <c:v>0.11985444413457337</c:v>
                </c:pt>
                <c:pt idx="3">
                  <c:v>0</c:v>
                </c:pt>
                <c:pt idx="4">
                  <c:v>0.10766890155960498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F-4AA5-A56B-F82E870473DF}"/>
            </c:ext>
          </c:extLst>
        </c:ser>
        <c:ser>
          <c:idx val="1"/>
          <c:order val="1"/>
          <c:tx>
            <c:strRef>
              <c:f>'D4'!$AB$36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702-AA41-8251-B7FD74F90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'D4'!$Z$39:$Z$43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'D4'!$AB$39:$AB$43</c:f>
              <c:numCache>
                <c:formatCode>0.00%</c:formatCode>
                <c:ptCount val="5"/>
                <c:pt idx="0">
                  <c:v>0.10444901079793259</c:v>
                </c:pt>
                <c:pt idx="1">
                  <c:v>0.15363303468232983</c:v>
                </c:pt>
                <c:pt idx="2">
                  <c:v>0.14835622077123201</c:v>
                </c:pt>
                <c:pt idx="3">
                  <c:v>0</c:v>
                </c:pt>
                <c:pt idx="4">
                  <c:v>0.10266521848795479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F-4AA5-A56B-F82E87047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0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.0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7703181193045896E-2"/>
          <c:y val="0.87778272546283731"/>
          <c:w val="0.93681565501449304"/>
          <c:h val="9.9995019061176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ΜΕΑ: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'D4'!$AI$36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722-A946-B236-7F4970B868F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722-A946-B236-7F4970B8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'D4'!$AH$39:$AH$43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'D4'!$AI$39:$AI$43</c:f>
              <c:numCache>
                <c:formatCode>0.00%</c:formatCode>
                <c:ptCount val="5"/>
                <c:pt idx="0">
                  <c:v>5.877907880940679E-2</c:v>
                </c:pt>
                <c:pt idx="1">
                  <c:v>0</c:v>
                </c:pt>
                <c:pt idx="2">
                  <c:v>3.5205540904707913E-2</c:v>
                </c:pt>
                <c:pt idx="3">
                  <c:v>0</c:v>
                </c:pt>
                <c:pt idx="4">
                  <c:v>5.5361295393307447E-2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D-483B-B421-4F2BDD5FF1A9}"/>
            </c:ext>
          </c:extLst>
        </c:ser>
        <c:ser>
          <c:idx val="1"/>
          <c:order val="1"/>
          <c:tx>
            <c:strRef>
              <c:f>'D4'!$AJ$36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722-A946-B236-7F4970B868F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ACA-4E68-868A-E6E762A94F6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A94D50D-5339-654D-85E3-38DE90576C35}" type="VALUE">
                      <a:rPr lang="en-US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ACA-4E68-868A-E6E762A94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'D4'!$AH$39:$AH$43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'D4'!$AJ$39:$AJ$43</c:f>
              <c:numCache>
                <c:formatCode>0.00%</c:formatCode>
                <c:ptCount val="5"/>
                <c:pt idx="0">
                  <c:v>7.6610290058750141E-2</c:v>
                </c:pt>
                <c:pt idx="1">
                  <c:v>0</c:v>
                </c:pt>
                <c:pt idx="2">
                  <c:v>4.5268716492246029E-2</c:v>
                </c:pt>
                <c:pt idx="3">
                  <c:v>0</c:v>
                </c:pt>
                <c:pt idx="4">
                  <c:v>6.8474725399284189E-2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D-483B-B421-4F2BDD5FF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96-4850-A916-E549B2774B1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96-4850-A916-E549B2774B1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96-4850-A916-E549B2774B1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96-4850-A916-E549B2774B1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D96-4850-A916-E549B2774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6-4850-A916-E549B2774B1F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6-4850-A916-E549B2774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6-4850-A916-E549B2774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6-4850-A916-E549B2774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6-4850-A916-E549B2774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96-4850-A916-E549B277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ΥΚΑ: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'D4'!$AN$36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3.472222222222222E-3"/>
                  <c:y val="-8.523090019153011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5-D44A-BE8A-44BCAF4D0F93}"/>
                </c:ext>
              </c:extLst>
            </c:dLbl>
            <c:dLbl>
              <c:idx val="3"/>
              <c:layout>
                <c:manualLayout>
                  <c:x val="0"/>
                  <c:y val="0.13275111725899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5-4AC0-86DB-C29D398C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'D4'!$AM$39:$AM$43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'D4'!$AN$39:$AN$43</c:f>
              <c:numCache>
                <c:formatCode>0.00%</c:formatCode>
                <c:ptCount val="5"/>
                <c:pt idx="0">
                  <c:v>7.8945170044797147E-2</c:v>
                </c:pt>
                <c:pt idx="1">
                  <c:v>8.7282171099063929E-2</c:v>
                </c:pt>
                <c:pt idx="2">
                  <c:v>3.8643354884164337E-2</c:v>
                </c:pt>
                <c:pt idx="3">
                  <c:v>0.34824804637019002</c:v>
                </c:pt>
                <c:pt idx="4">
                  <c:v>8.7478044198486204E-2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C-4E8F-A455-A475631C0B55}"/>
            </c:ext>
          </c:extLst>
        </c:ser>
        <c:ser>
          <c:idx val="1"/>
          <c:order val="1"/>
          <c:tx>
            <c:strRef>
              <c:f>'D4'!$AO$36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1.7361111111109837E-3"/>
                  <c:y val="4.740370291551394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5-D44A-BE8A-44BCAF4D0F93}"/>
                </c:ext>
              </c:extLst>
            </c:dLbl>
            <c:dLbl>
              <c:idx val="3"/>
              <c:layout>
                <c:manualLayout>
                  <c:x val="0"/>
                  <c:y val="0.138513513513513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5-4AC0-86DB-C29D398C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'D4'!$AM$39:$AM$43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'D4'!$AO$39:$AO$43</c:f>
              <c:numCache>
                <c:formatCode>0.00%</c:formatCode>
                <c:ptCount val="5"/>
                <c:pt idx="0">
                  <c:v>8.9410305984404359E-2</c:v>
                </c:pt>
                <c:pt idx="1">
                  <c:v>8.7282171099063929E-2</c:v>
                </c:pt>
                <c:pt idx="2">
                  <c:v>4.3927065253034726E-2</c:v>
                </c:pt>
                <c:pt idx="3">
                  <c:v>0.36021182061199619</c:v>
                </c:pt>
                <c:pt idx="4">
                  <c:v>0.10139462732973706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C-4E8F-A455-A475631C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4989901899356206"/>
          <c:y val="0.90403487145806116"/>
          <c:w val="0.84890346438251563"/>
          <c:h val="9.59651285419387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ΤΠΔ: % Δ.Δ. υποβληθεισών και θετικά αξιολογηθεισών προτάσεων (επί των αντίστοιχων συνόλων ανά πρόγραμμα)</a:t>
            </a:r>
            <a:endParaRPr lang="en-G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'D4'!$AU$36</c:f>
              <c:strCache>
                <c:ptCount val="1"/>
                <c:pt idx="0">
                  <c:v>% Δ.Δ. Υποβληθεισών Προτάσεων στον Τομέα / Σύνολο της Δ.Δ. των Υποβληθεισών Προτάσεων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1A-AA47-96F9-901AEF419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'D4'!$AT$39:$AT$43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'D4'!$AU$39:$AU$43</c:f>
              <c:numCache>
                <c:formatCode>0.00%</c:formatCode>
                <c:ptCount val="5"/>
                <c:pt idx="0">
                  <c:v>0.12574521787042603</c:v>
                </c:pt>
                <c:pt idx="1">
                  <c:v>0</c:v>
                </c:pt>
                <c:pt idx="2">
                  <c:v>0.11889368793657075</c:v>
                </c:pt>
                <c:pt idx="3">
                  <c:v>0.55758930739577994</c:v>
                </c:pt>
                <c:pt idx="4">
                  <c:v>0.14188201437776113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A-4DD7-BADB-6A0B1ADD1EA8}"/>
            </c:ext>
          </c:extLst>
        </c:ser>
        <c:ser>
          <c:idx val="1"/>
          <c:order val="1"/>
          <c:tx>
            <c:strRef>
              <c:f>'D4'!$AV$36</c:f>
              <c:strCache>
                <c:ptCount val="1"/>
                <c:pt idx="0">
                  <c:v>% Δ.Δ. Θετικά Αξιολογηθεισών Προτάσεων στον Τομέα / Σύνολο της Δ.Δ. των Αξιολογηθεισών Προτάσεων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1A-AA47-96F9-901AEF419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'D4'!$AT$39:$AT$43</c:f>
              <c:strCache>
                <c:ptCount val="5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  <c:pt idx="4">
                  <c:v>ΣΥΝΟΛΟ ΠΡΟΓΡΑΜΜΑΤΩΝ</c:v>
                </c:pt>
              </c:strCache>
            </c:strRef>
          </c:cat>
          <c:val>
            <c:numRef>
              <c:f>'D4'!$AV$39:$AV$43</c:f>
              <c:numCache>
                <c:formatCode>0.00%</c:formatCode>
                <c:ptCount val="5"/>
                <c:pt idx="0">
                  <c:v>0.11609027861868619</c:v>
                </c:pt>
                <c:pt idx="1">
                  <c:v>0</c:v>
                </c:pt>
                <c:pt idx="2">
                  <c:v>8.7567557083425354E-2</c:v>
                </c:pt>
                <c:pt idx="3">
                  <c:v>0.52649928517510003</c:v>
                </c:pt>
                <c:pt idx="4">
                  <c:v>0.13789439045046656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A-4DD7-BADB-6A0B1ADD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9250544"/>
        <c:axId val="769252840"/>
      </c:barChart>
      <c:catAx>
        <c:axId val="7692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2840"/>
        <c:crosses val="autoZero"/>
        <c:auto val="1"/>
        <c:lblAlgn val="ctr"/>
        <c:lblOffset val="100"/>
        <c:noMultiLvlLbl val="0"/>
      </c:catAx>
      <c:valAx>
        <c:axId val="7692528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69250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ΥΦΑ: Δ.Δ. θετικά αξιολογηθεισών προτάσεων</a:t>
            </a:r>
            <a:endParaRPr lang="en-G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rgbClr val="58595B"/>
              </a:solidFill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A-4D7A-BA55-24D501AA101B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2A-4D7A-BA55-24D501AA101B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2A-4D7A-BA55-24D501AA101B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2A-4D7A-BA55-24D501AA10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62A-4D7A-BA55-24D501AA101B}"/>
              </c:ext>
            </c:extLst>
          </c:dPt>
          <c:dLbls>
            <c:dLbl>
              <c:idx val="0"/>
              <c:layout>
                <c:manualLayout>
                  <c:x val="-1.0586619533743839E-2"/>
                  <c:y val="-0.2567686416247149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32335508015"/>
                      <c:h val="0.339049954821221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62A-4D7A-BA55-24D501AA101B}"/>
                </c:ext>
              </c:extLst>
            </c:dLbl>
            <c:dLbl>
              <c:idx val="1"/>
              <c:layout>
                <c:manualLayout>
                  <c:x val="-0.16989190375593294"/>
                  <c:y val="-1.50803060128847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55644873659086"/>
                      <c:h val="0.190626789549033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62A-4D7A-BA55-24D501AA101B}"/>
                </c:ext>
              </c:extLst>
            </c:dLbl>
            <c:dLbl>
              <c:idx val="2"/>
              <c:layout>
                <c:manualLayout>
                  <c:x val="0.18087629290241147"/>
                  <c:y val="-2.94727541159627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3954793046087"/>
                      <c:h val="0.209685332391028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62A-4D7A-BA55-24D501AA10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34243480103082019"/>
                      <c:h val="0.22191267804267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62A-4D7A-BA55-24D501AA10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A-4D7A-BA55-24D501AA101B}"/>
                </c:ext>
              </c:extLst>
            </c:dLbl>
            <c:numFmt formatCode="#,##0.00\ [$€-1]" sourceLinked="0"/>
            <c:spPr>
              <a:solidFill>
                <a:sysClr val="window" lastClr="FFFFFF">
                  <a:alpha val="0"/>
                </a:sys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'D4'!$E$15:$E$18</c:f>
              <c:numCache>
                <c:formatCode>#,##0.00\ [$€-408]</c:formatCode>
                <c:ptCount val="4"/>
                <c:pt idx="0">
                  <c:v>164403616.37</c:v>
                </c:pt>
                <c:pt idx="1">
                  <c:v>1659846.97</c:v>
                </c:pt>
                <c:pt idx="2">
                  <c:v>4500808.16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2A-4D7A-BA55-24D501AA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ΤΠΕ: Δ.Δ. θετικά αξιολογηθεισών προτάσεων</a:t>
            </a:r>
            <a:endParaRPr lang="en-G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spPr>
            <a:ln>
              <a:noFill/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28-48B7-8C57-A43AA1DBD7AF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28-48B7-8C57-A43AA1DBD7AF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28-48B7-8C57-A43AA1DBD7AF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A28-48B7-8C57-A43AA1DBD7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28-48B7-8C57-A43AA1DBD7AF}"/>
              </c:ext>
            </c:extLst>
          </c:dPt>
          <c:dLbls>
            <c:dLbl>
              <c:idx val="0"/>
              <c:layout>
                <c:manualLayout>
                  <c:x val="-2.3329095581802274E-2"/>
                  <c:y val="-0.2670452308518253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08475503062113"/>
                      <c:h val="0.366583750894774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A28-48B7-8C57-A43AA1DBD7AF}"/>
                </c:ext>
              </c:extLst>
            </c:dLbl>
            <c:dLbl>
              <c:idx val="1"/>
              <c:layout>
                <c:manualLayout>
                  <c:x val="-0.16173626549282547"/>
                  <c:y val="-1.50258634152959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8-48B7-8C57-A43AA1DBD7AF}"/>
                </c:ext>
              </c:extLst>
            </c:dLbl>
            <c:dLbl>
              <c:idx val="2"/>
              <c:layout>
                <c:manualLayout>
                  <c:x val="0.24652921091910779"/>
                  <c:y val="-3.3295378287301912E-2"/>
                </c:manualLayout>
              </c:layout>
              <c:numFmt formatCode="#,##0.00\ &quot;€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2811132983377"/>
                      <c:h val="0.215340909090909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28-48B7-8C57-A43AA1DBD7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8-48B7-8C57-A43AA1DBD7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8-48B7-8C57-A43AA1DBD7AF}"/>
                </c:ext>
              </c:extLst>
            </c:dLbl>
            <c:numFmt formatCode="#,##0.00\ [$€-1]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'D4'!$G$15:$G$18</c:f>
              <c:numCache>
                <c:formatCode>#,##0.00\ [$€-408]</c:formatCode>
                <c:ptCount val="4"/>
                <c:pt idx="0">
                  <c:v>174606734.39999998</c:v>
                </c:pt>
                <c:pt idx="1">
                  <c:v>159985.56</c:v>
                </c:pt>
                <c:pt idx="2">
                  <c:v>9060651.3800000008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28-48B7-8C57-A43AA1DBD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ΕΝΕ: Δ.Δ. θετικά αξιολογηθεισών προτάσεων</a:t>
            </a:r>
            <a:endParaRPr lang="en-G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0.28384006961817065"/>
          <c:y val="0.12118666104862699"/>
          <c:w val="0.44485058880929346"/>
          <c:h val="0.75762667790274607"/>
        </c:manualLayout>
      </c:layout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solidFill>
                  <a:srgbClr val="64969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2A-4F6B-952B-6F0CF0ED11B3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2A-4F6B-952B-6F0CF0ED11B3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2A-4F6B-952B-6F0CF0ED11B3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2A-4F6B-952B-6F0CF0ED11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2A-4F6B-952B-6F0CF0ED11B3}"/>
              </c:ext>
            </c:extLst>
          </c:dPt>
          <c:dLbls>
            <c:dLbl>
              <c:idx val="0"/>
              <c:layout>
                <c:manualLayout>
                  <c:x val="-0.12588172604778408"/>
                  <c:y val="-0.1493671536193068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0250327755873"/>
                      <c:h val="0.3667666049526082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32A-4F6B-952B-6F0CF0ED11B3}"/>
                </c:ext>
              </c:extLst>
            </c:dLbl>
            <c:dLbl>
              <c:idx val="1"/>
              <c:layout>
                <c:manualLayout>
                  <c:x val="-0.15874575630156421"/>
                  <c:y val="-2.66120065830142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31875583524005"/>
                      <c:h val="0.366766674727101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32A-4F6B-952B-6F0CF0ED11B3}"/>
                </c:ext>
              </c:extLst>
            </c:dLbl>
            <c:dLbl>
              <c:idx val="2"/>
              <c:layout>
                <c:manualLayout>
                  <c:x val="-0.18114931546528182"/>
                  <c:y val="-5.88666225751521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81392805219479"/>
                      <c:h val="0.228917876818974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32A-4F6B-952B-6F0CF0ED11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23060571648084657"/>
                      <c:h val="0.249833517801336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32A-4F6B-952B-6F0CF0ED11B3}"/>
                </c:ext>
              </c:extLst>
            </c:dLbl>
            <c:dLbl>
              <c:idx val="4"/>
              <c:layout>
                <c:manualLayout>
                  <c:x val="0.23576102421024378"/>
                  <c:y val="-5.3224013166028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A-4F6B-952B-6F0CF0ED11B3}"/>
                </c:ext>
              </c:extLst>
            </c:dLbl>
            <c:numFmt formatCode="#,##0.0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'D4'!$I$15:$I$18</c:f>
              <c:numCache>
                <c:formatCode>#,##0.00\ [$€-408]</c:formatCode>
                <c:ptCount val="4"/>
                <c:pt idx="0">
                  <c:v>85171852.379999995</c:v>
                </c:pt>
                <c:pt idx="1">
                  <c:v>952490.23</c:v>
                </c:pt>
                <c:pt idx="2">
                  <c:v>33443239.949999999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2A-4F6B-952B-6F0CF0ED1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ΠΒΕ: Δ.Δ. θετικά αξιολογηθεισών προτάσεων</a:t>
            </a:r>
            <a:endParaRPr lang="en-G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0.2620249613558302"/>
          <c:y val="0.16417479165790519"/>
          <c:w val="0.43654106937280562"/>
          <c:h val="0.72276358683486874"/>
        </c:manualLayout>
      </c:layout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8-4D66-9EA9-129AA942F5C4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48-4D66-9EA9-129AA942F5C4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48-4D66-9EA9-129AA942F5C4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8-4D66-9EA9-129AA942F5C4}"/>
              </c:ext>
            </c:extLst>
          </c:dPt>
          <c:dPt>
            <c:idx val="4"/>
            <c:bubble3D val="0"/>
            <c:spPr>
              <a:solidFill>
                <a:srgbClr val="DE3232"/>
              </a:solidFill>
              <a:ln w="19050">
                <a:solidFill>
                  <a:srgbClr val="DE32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48-4D66-9EA9-129AA942F5C4}"/>
              </c:ext>
            </c:extLst>
          </c:dPt>
          <c:dLbls>
            <c:dLbl>
              <c:idx val="0"/>
              <c:layout>
                <c:manualLayout>
                  <c:x val="-8.5565923206328512E-2"/>
                  <c:y val="-0.3011166785969935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0280803037853"/>
                      <c:h val="0.263315586972083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148-4D66-9EA9-129AA942F5C4}"/>
                </c:ext>
              </c:extLst>
            </c:dLbl>
            <c:dLbl>
              <c:idx val="1"/>
              <c:layout>
                <c:manualLayout>
                  <c:x val="-0.16738772104481872"/>
                  <c:y val="0.2665447070096730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36357091432682"/>
                      <c:h val="0.32581572413608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148-4D66-9EA9-129AA942F5C4}"/>
                </c:ext>
              </c:extLst>
            </c:dLbl>
            <c:dLbl>
              <c:idx val="2"/>
              <c:layout>
                <c:manualLayout>
                  <c:x val="-0.24672200212765666"/>
                  <c:y val="7.60231022430718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81343202331344"/>
                      <c:h val="0.2381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148-4D66-9EA9-129AA942F5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25368984654455995"/>
                      <c:h val="0.273877356667730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148-4D66-9EA9-129AA942F5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9694186992083307"/>
                      <c:h val="0.286358866680068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148-4D66-9EA9-129AA942F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'D4'!$K$15:$K$18</c:f>
              <c:numCache>
                <c:formatCode>#,##0.00\ [$€-408]</c:formatCode>
                <c:ptCount val="4"/>
                <c:pt idx="0">
                  <c:v>105017831.36000001</c:v>
                </c:pt>
                <c:pt idx="1">
                  <c:v>702305.95</c:v>
                </c:pt>
                <c:pt idx="2">
                  <c:v>18006058.550000001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48-4D66-9EA9-129AA942F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1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ΜΕΑ: Δ.Δ. θετικά αξιολογηθεισών προτάσεων</a:t>
            </a:r>
            <a:endParaRPr lang="en-GR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E-4BE0-BFC1-5C6B5BBBBA24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7E-4BE0-BFC1-5C6B5BBBBA24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7E-4BE0-BFC1-5C6B5BBBBA24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solidFill>
                  <a:srgbClr val="58595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E-4BE0-BFC1-5C6B5BBBBA24}"/>
              </c:ext>
            </c:extLst>
          </c:dPt>
          <c:dPt>
            <c:idx val="4"/>
            <c:bubble3D val="0"/>
            <c:spPr>
              <a:solidFill>
                <a:srgbClr val="E6640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7E-4BE0-BFC1-5C6B5BBBBA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911-4015-8F21-D2FAA2708C88}"/>
              </c:ext>
            </c:extLst>
          </c:dPt>
          <c:dLbls>
            <c:dLbl>
              <c:idx val="0"/>
              <c:layout>
                <c:manualLayout>
                  <c:x val="-2.4352195731418488E-2"/>
                  <c:y val="-0.21298795145854091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73361525101431"/>
                      <c:h val="0.328408221442822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27E-4BE0-BFC1-5C6B5BBBBA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E-4BE0-BFC1-5C6B5BBBBA24}"/>
                </c:ext>
              </c:extLst>
            </c:dLbl>
            <c:dLbl>
              <c:idx val="2"/>
              <c:layout>
                <c:manualLayout>
                  <c:x val="-0.2431987588299501"/>
                  <c:y val="-1.6545038681588214E-2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172584436361296"/>
                      <c:h val="0.254303510758776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27E-4BE0-BFC1-5C6B5BBBBA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E-4BE0-BFC1-5C6B5BBBBA24}"/>
                </c:ext>
              </c:extLst>
            </c:dLbl>
            <c:numFmt formatCode="#,##0.00\ [$€-1]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'D4'!$M$15:$M$18</c:f>
              <c:numCache>
                <c:formatCode>#,##0.00\ [$€-408]</c:formatCode>
                <c:ptCount val="4"/>
                <c:pt idx="0">
                  <c:v>77027503.280000001</c:v>
                </c:pt>
                <c:pt idx="1">
                  <c:v>0</c:v>
                </c:pt>
                <c:pt idx="2">
                  <c:v>5494283.6600000001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7E-4BE0-BFC1-5C6B5BBBB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1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ΥΚΑ: Δ.Δ. θετικά αξιολογηθεισών προτάσεων</a:t>
            </a:r>
            <a:endParaRPr lang="en-GR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spPr>
            <a:ln>
              <a:noFill/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0-4080-BFA3-E2AB88D32821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F0-4080-BFA3-E2AB88D32821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6F0-4080-BFA3-E2AB88D32821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0-4080-BFA3-E2AB88D32821}"/>
              </c:ext>
            </c:extLst>
          </c:dPt>
          <c:dPt>
            <c:idx val="4"/>
            <c:bubble3D val="0"/>
            <c:spPr>
              <a:solidFill>
                <a:srgbClr val="58595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F0-4080-BFA3-E2AB88D328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F8-4437-8102-C33952C7A43F}"/>
              </c:ext>
            </c:extLst>
          </c:dPt>
          <c:dLbls>
            <c:dLbl>
              <c:idx val="0"/>
              <c:layout>
                <c:manualLayout>
                  <c:x val="0.21345084841521714"/>
                  <c:y val="9.0035927130182505E-2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70448319478635"/>
                      <c:h val="0.2285993641064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6F0-4080-BFA3-E2AB88D32821}"/>
                </c:ext>
              </c:extLst>
            </c:dLbl>
            <c:dLbl>
              <c:idx val="1"/>
              <c:layout>
                <c:manualLayout>
                  <c:x val="-0.10249241635040075"/>
                  <c:y val="0.16446239175382105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5929675195337"/>
                      <c:h val="0.166491258321100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6F0-4080-BFA3-E2AB88D32821}"/>
                </c:ext>
              </c:extLst>
            </c:dLbl>
            <c:dLbl>
              <c:idx val="2"/>
              <c:layout>
                <c:manualLayout>
                  <c:x val="-0.14085157260944323"/>
                  <c:y val="-0.23865274837369077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604867426636549"/>
                      <c:h val="0.243438045266074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F0-4080-BFA3-E2AB88D32821}"/>
                </c:ext>
              </c:extLst>
            </c:dLbl>
            <c:dLbl>
              <c:idx val="3"/>
              <c:layout>
                <c:manualLayout>
                  <c:x val="0.36803281819383421"/>
                  <c:y val="-0.11335434972164464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99250828263229"/>
                      <c:h val="0.220915345669096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6F0-4080-BFA3-E2AB88D32821}"/>
                </c:ext>
              </c:extLst>
            </c:dLbl>
            <c:dLbl>
              <c:idx val="4"/>
              <c:layout>
                <c:manualLayout>
                  <c:x val="-0.22109795545865213"/>
                  <c:y val="-8.7645184958742059E-2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761374577560698"/>
                      <c:h val="0.236202061759670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6F0-4080-BFA3-E2AB88D32821}"/>
                </c:ext>
              </c:extLst>
            </c:dLbl>
            <c:numFmt formatCode="#,##0.00\ [$€-1]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'D4'!$O$15:$O$18</c:f>
              <c:numCache>
                <c:formatCode>#,##0.00\ [$€-408]</c:formatCode>
                <c:ptCount val="4"/>
                <c:pt idx="0">
                  <c:v>89897227.019999996</c:v>
                </c:pt>
                <c:pt idx="1">
                  <c:v>398994.83999999997</c:v>
                </c:pt>
                <c:pt idx="2">
                  <c:v>5331446.87</c:v>
                </c:pt>
                <c:pt idx="3">
                  <c:v>26567284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F0-4080-BFA3-E2AB88D32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kern="1200" spc="0" baseline="0">
                <a:solidFill>
                  <a:srgbClr val="595959"/>
                </a:solidFill>
                <a:effectLst/>
                <a:latin typeface="Calibri" panose="020F0502020204030204" pitchFamily="34" charset="0"/>
              </a:rPr>
              <a:t>ΤΠΔ: Δ.Δ. θετικά αξιολογηθεισών προτάσεων</a:t>
            </a:r>
            <a:endParaRPr lang="en-G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0.28832392438617105"/>
          <c:y val="0.16794248680014542"/>
          <c:w val="0.42438436673039903"/>
          <c:h val="0.69989391278237911"/>
        </c:manualLayout>
      </c:layout>
      <c:doughnutChart>
        <c:varyColors val="1"/>
        <c:ser>
          <c:idx val="0"/>
          <c:order val="0"/>
          <c:tx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tx>
          <c:spPr>
            <a:ln>
              <a:noFill/>
            </a:ln>
          </c:spPr>
          <c:explosion val="13"/>
          <c:dPt>
            <c:idx val="0"/>
            <c:bubble3D val="0"/>
            <c:spPr>
              <a:solidFill>
                <a:srgbClr val="64969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0-41C2-90D6-28F780BF8224}"/>
              </c:ext>
            </c:extLst>
          </c:dPt>
          <c:dPt>
            <c:idx val="1"/>
            <c:bubble3D val="0"/>
            <c:spPr>
              <a:solidFill>
                <a:srgbClr val="FFC08F"/>
              </a:solidFill>
              <a:ln w="19050">
                <a:solidFill>
                  <a:srgbClr val="FFC08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20-41C2-90D6-28F780BF8224}"/>
              </c:ext>
            </c:extLst>
          </c:dPt>
          <c:dPt>
            <c:idx val="2"/>
            <c:bubble3D val="0"/>
            <c:spPr>
              <a:solidFill>
                <a:srgbClr val="B12128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20-41C2-90D6-28F780BF8224}"/>
              </c:ext>
            </c:extLst>
          </c:dPt>
          <c:dPt>
            <c:idx val="3"/>
            <c:bubble3D val="0"/>
            <c:spPr>
              <a:solidFill>
                <a:srgbClr val="58595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0-41C2-90D6-28F780BF8224}"/>
              </c:ext>
            </c:extLst>
          </c:dPt>
          <c:dPt>
            <c:idx val="4"/>
            <c:bubble3D val="0"/>
            <c:spPr>
              <a:solidFill>
                <a:srgbClr val="58595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0-41C2-90D6-28F780BF82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47-408B-8A59-2A3FDC46BEAA}"/>
              </c:ext>
            </c:extLst>
          </c:dPt>
          <c:dLbls>
            <c:dLbl>
              <c:idx val="0"/>
              <c:layout>
                <c:manualLayout>
                  <c:x val="0.2017506362048766"/>
                  <c:y val="4.02995765555388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06901969472584"/>
                      <c:h val="0.266704440830826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D20-41C2-90D6-28F780BF82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0-41C2-90D6-28F780BF8224}"/>
                </c:ext>
              </c:extLst>
            </c:dLbl>
            <c:dLbl>
              <c:idx val="2"/>
              <c:layout>
                <c:manualLayout>
                  <c:x val="-0.15269710894242225"/>
                  <c:y val="-0.20730158375089477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58894655534736"/>
                      <c:h val="0.243806818181818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D20-41C2-90D6-28F780BF8224}"/>
                </c:ext>
              </c:extLst>
            </c:dLbl>
            <c:dLbl>
              <c:idx val="3"/>
              <c:layout>
                <c:manualLayout>
                  <c:x val="0.13208986961124661"/>
                  <c:y val="0.19622449791714519"/>
                </c:manualLayout>
              </c:layout>
              <c:numFmt formatCode="#,##0.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956427951939904"/>
                      <c:h val="0.278863320231456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D20-41C2-90D6-28F780BF8224}"/>
                </c:ext>
              </c:extLst>
            </c:dLbl>
            <c:dLbl>
              <c:idx val="4"/>
              <c:layout>
                <c:manualLayout>
                  <c:x val="-0.11731758511748377"/>
                  <c:y val="-8.15542985585597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20-41C2-90D6-28F780BF8224}"/>
                </c:ext>
              </c:extLst>
            </c:dLbl>
            <c:numFmt formatCode="#,##0.00\ [$€-1]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'D4'!$A$15:$A$18</c:f>
              <c:strCache>
                <c:ptCount val="4"/>
                <c:pt idx="0">
                  <c:v>ΕΔΚ (Α΄ και Β΄ κυκλος)</c:v>
                </c:pt>
                <c:pt idx="1">
                  <c:v>ΕRΑΝΕΤs</c:v>
                </c:pt>
                <c:pt idx="2">
                  <c:v>ΔΙΜΕΡΕΙΣ Ε&amp;Τ ΣΥΝΕΡΓΑΣΙΕΣ</c:v>
                </c:pt>
                <c:pt idx="3">
                  <c:v>ΕΙΔΙΚΕΣ ΔΡΑΣΕΙΣ</c:v>
                </c:pt>
              </c:strCache>
            </c:strRef>
          </c:cat>
          <c:val>
            <c:numRef>
              <c:f>'D4'!$Q$15:$Q$18</c:f>
              <c:numCache>
                <c:formatCode>#,##0.00\ [$€-408]</c:formatCode>
                <c:ptCount val="4"/>
                <c:pt idx="0">
                  <c:v>116722496.55000001</c:v>
                </c:pt>
                <c:pt idx="1">
                  <c:v>0</c:v>
                </c:pt>
                <c:pt idx="2">
                  <c:v>10628112.199999999</c:v>
                </c:pt>
                <c:pt idx="3">
                  <c:v>38831751.860000007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20-41C2-90D6-28F780BF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EAE-4BF6-B110-DCDE2DD1CF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AE-4BF6-B110-DCDE2DD1CF26}"/>
              </c:ext>
            </c:extLst>
          </c:dPt>
          <c:dPt>
            <c:idx val="3"/>
            <c:invertIfNegative val="0"/>
            <c:bubble3D val="0"/>
            <c:spPr>
              <a:solidFill>
                <a:srgbClr val="649696"/>
              </a:solidFill>
              <a:ln>
                <a:solidFill>
                  <a:srgbClr val="64969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EAE-4BF6-B110-DCDE2DD1CF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AE-4BF6-B110-DCDE2DD1CF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AE-4BF6-B110-DCDE2DD1CF26}"/>
              </c:ext>
            </c:extLst>
          </c:dPt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'D4'!$A$204:$A$210</c:f>
              <c:strCache>
                <c:ptCount val="7"/>
                <c:pt idx="0">
                  <c:v>Η Ευρώπη σε έναν μεταβαλλόμενο κόσμο - Πολυδεκτικές, καινοτόμες και στοχαστικές κοινωνίες</c:v>
                </c:pt>
                <c:pt idx="1">
                  <c:v>Δράση για το κλίμα, περιβάλλον,αποδοτικότητα πόρων και πρώτες ύλες</c:v>
                </c:pt>
                <c:pt idx="2">
                  <c:v>Επισιτιστική ασφάλεια, βιώσιμη γεωργία και δασοκομία, θαλάσσια και ναυτιλιακή έρευνα, έρευνα εσωτερικών υδάτων και βιοοικονομία</c:v>
                </c:pt>
                <c:pt idx="3">
                  <c:v>Έξυπνες, πράσινες και ολοκληρωμένες μεταφορές</c:v>
                </c:pt>
                <c:pt idx="4">
                  <c:v>Υγεία, δημογραφική μεταβολή και ευημερία</c:v>
                </c:pt>
                <c:pt idx="5">
                  <c:v>Ασφαλής καθαρή και αποδοτική ενέργεια</c:v>
                </c:pt>
                <c:pt idx="6">
                  <c:v>Aσφαλείς κοινωνίες - Προστασία της ελευθερίας και της ασφάλειας της Ευρώπης και των πολιτών της</c:v>
                </c:pt>
              </c:strCache>
            </c:strRef>
          </c:cat>
          <c:val>
            <c:numRef>
              <c:f>'D4'!$B$204:$B$210</c:f>
              <c:numCache>
                <c:formatCode>[$€-2]\ #,##0.0</c:formatCode>
                <c:ptCount val="7"/>
                <c:pt idx="0">
                  <c:v>36.57</c:v>
                </c:pt>
                <c:pt idx="1">
                  <c:v>75.739999999999995</c:v>
                </c:pt>
                <c:pt idx="2">
                  <c:v>71.069999999999993</c:v>
                </c:pt>
                <c:pt idx="3">
                  <c:v>91.17</c:v>
                </c:pt>
                <c:pt idx="4">
                  <c:v>97.49</c:v>
                </c:pt>
                <c:pt idx="5">
                  <c:v>111.1</c:v>
                </c:pt>
                <c:pt idx="6">
                  <c:v>137.6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AE-4BF6-B110-DCDE2DD1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8995344"/>
        <c:axId val="448996328"/>
      </c:barChart>
      <c:catAx>
        <c:axId val="44899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448996328"/>
        <c:crosses val="autoZero"/>
        <c:auto val="1"/>
        <c:lblAlgn val="ctr"/>
        <c:lblOffset val="100"/>
        <c:noMultiLvlLbl val="0"/>
      </c:catAx>
      <c:valAx>
        <c:axId val="448996328"/>
        <c:scaling>
          <c:orientation val="minMax"/>
          <c:max val="140"/>
          <c:min val="0"/>
        </c:scaling>
        <c:delete val="1"/>
        <c:axPos val="b"/>
        <c:numFmt formatCode="[$€-2]\ #,##0.0" sourceLinked="1"/>
        <c:majorTickMark val="out"/>
        <c:minorTickMark val="none"/>
        <c:tickLblPos val="nextTo"/>
        <c:crossAx val="4489953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'Agrifood_EU_National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0-47D1-AB9C-99B18C37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866635110575459"/>
          <c:y val="4.6352041264929623E-2"/>
          <c:w val="0.58405322903968471"/>
          <c:h val="0.9072959174701407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12128"/>
            </a:solidFill>
            <a:ln>
              <a:solidFill>
                <a:srgbClr val="B12128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649696"/>
              </a:solidFill>
              <a:ln>
                <a:solidFill>
                  <a:srgbClr val="64969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A7B5-4CBE-91C1-F762B143CF67}"/>
              </c:ext>
            </c:extLst>
          </c:dPt>
          <c:dPt>
            <c:idx val="5"/>
            <c:invertIfNegative val="0"/>
            <c:bubble3D val="0"/>
            <c:spPr>
              <a:solidFill>
                <a:srgbClr val="649696"/>
              </a:solidFill>
              <a:ln>
                <a:solidFill>
                  <a:srgbClr val="64969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7B5-4CBE-91C1-F762B143CF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B46-48F5-AB3D-9A4BA4D0B4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B46-48F5-AB3D-9A4BA4D0B407}"/>
              </c:ext>
            </c:extLst>
          </c:dPt>
          <c:dLbls>
            <c:dLbl>
              <c:idx val="6"/>
              <c:numFmt formatCode="[$€-2]\ #,##0.0\ \ε\κ\.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6-48F5-AB3D-9A4BA4D0B407}"/>
                </c:ext>
              </c:extLst>
            </c:dLbl>
            <c:dLbl>
              <c:idx val="7"/>
              <c:numFmt formatCode="[$€-2]\ #,##0.0\ \ε\κ\.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G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6-48F5-AB3D-9A4BA4D0B407}"/>
                </c:ext>
              </c:extLst>
            </c:dLbl>
            <c:numFmt formatCode="[$€-2]\ #,##0.0\ \ε\κ\.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'D4'!$A$225:$A$232</c:f>
              <c:strCache>
                <c:ptCount val="8"/>
                <c:pt idx="0">
                  <c:v>Πρόσβαση σε κεφάλαια κινδύνου</c:v>
                </c:pt>
                <c:pt idx="1">
                  <c:v>Βιοτεχνολογία</c:v>
                </c:pt>
                <c:pt idx="2">
                  <c:v>Καινοτομία για ΜμΕ</c:v>
                </c:pt>
                <c:pt idx="3">
                  <c:v>Νανοτεχνολογίες</c:v>
                </c:pt>
                <c:pt idx="4">
                  <c:v>Διαστημική Τεχνολογία</c:v>
                </c:pt>
                <c:pt idx="5">
                  <c:v>Προηγμένα υλικά</c:v>
                </c:pt>
                <c:pt idx="6">
                  <c:v>Τεχνολογίες προηγμένης βιομηχανικής παραγωγής</c:v>
                </c:pt>
                <c:pt idx="7">
                  <c:v>Τεχνολογίες Πληροφορίας και Επικοινωνιών (ICT)</c:v>
                </c:pt>
              </c:strCache>
            </c:strRef>
          </c:cat>
          <c:val>
            <c:numRef>
              <c:f>'D4'!$B$225:$B$232</c:f>
              <c:numCache>
                <c:formatCode>[$€-2]\ #,##0.0</c:formatCode>
                <c:ptCount val="8"/>
                <c:pt idx="0">
                  <c:v>0.12</c:v>
                </c:pt>
                <c:pt idx="1">
                  <c:v>4.01</c:v>
                </c:pt>
                <c:pt idx="2">
                  <c:v>8.5500000000000007</c:v>
                </c:pt>
                <c:pt idx="3">
                  <c:v>8.83</c:v>
                </c:pt>
                <c:pt idx="4">
                  <c:v>18.010000000000002</c:v>
                </c:pt>
                <c:pt idx="5">
                  <c:v>37.46</c:v>
                </c:pt>
                <c:pt idx="6">
                  <c:v>62.27</c:v>
                </c:pt>
                <c:pt idx="7">
                  <c:v>281.5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46-48F5-AB3D-9A4BA4D0B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8995344"/>
        <c:axId val="448996328"/>
      </c:barChart>
      <c:catAx>
        <c:axId val="44899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448996328"/>
        <c:crosses val="autoZero"/>
        <c:auto val="1"/>
        <c:lblAlgn val="ctr"/>
        <c:lblOffset val="100"/>
        <c:noMultiLvlLbl val="0"/>
      </c:catAx>
      <c:valAx>
        <c:axId val="448996328"/>
        <c:scaling>
          <c:orientation val="minMax"/>
          <c:min val="0"/>
        </c:scaling>
        <c:delete val="1"/>
        <c:axPos val="b"/>
        <c:numFmt formatCode="[$€-2]\ #,##0.0" sourceLinked="1"/>
        <c:majorTickMark val="out"/>
        <c:minorTickMark val="none"/>
        <c:tickLblPos val="nextTo"/>
        <c:crossAx val="4489953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l-GR">
                <a:solidFill>
                  <a:schemeClr val="tx1"/>
                </a:solidFill>
              </a:rPr>
              <a:t>ΕΡΕΥΝΩ-ΔΗΜΙΟΥΡΓΩ-ΚΑΙΝΟΤΟΜΩ</a:t>
            </a:r>
          </a:p>
          <a:p>
            <a:pPr>
              <a:defRPr>
                <a:solidFill>
                  <a:schemeClr val="tx1"/>
                </a:solidFill>
              </a:defRPr>
            </a:pPr>
            <a:r>
              <a:rPr lang="el-GR">
                <a:solidFill>
                  <a:schemeClr val="tx1"/>
                </a:solidFill>
              </a:rPr>
              <a:t>Υποβολές</a:t>
            </a:r>
            <a:r>
              <a:rPr lang="el-GR" baseline="0">
                <a:solidFill>
                  <a:schemeClr val="tx1"/>
                </a:solidFill>
              </a:rPr>
              <a:t> (%</a:t>
            </a:r>
            <a:r>
              <a:rPr lang="en-US" baseline="0">
                <a:solidFill>
                  <a:schemeClr val="tx1"/>
                </a:solidFill>
              </a:rPr>
              <a:t> </a:t>
            </a:r>
            <a:r>
              <a:rPr lang="el-GR" baseline="0">
                <a:solidFill>
                  <a:schemeClr val="tx1"/>
                </a:solidFill>
              </a:rPr>
              <a:t>Δ.Δ.) </a:t>
            </a:r>
            <a:r>
              <a:rPr lang="en-US" baseline="0">
                <a:solidFill>
                  <a:schemeClr val="tx1"/>
                </a:solidFill>
              </a:rPr>
              <a:t>A</a:t>
            </a:r>
            <a:r>
              <a:rPr lang="el-GR" baseline="0">
                <a:solidFill>
                  <a:schemeClr val="tx1"/>
                </a:solidFill>
              </a:rPr>
              <a:t>΄ και Β΄ κύκλου ανά Περιφέρεια και Θεματικό Τομέα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1.3340610029713177E-2"/>
          <c:y val="0.14234481286272185"/>
          <c:w val="0.9733187799405737"/>
          <c:h val="0.657983821886006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'ΕΔΚ Α και Β Υποβ. ανά Περιφ.'!$C$24</c:f>
              <c:strCache>
                <c:ptCount val="1"/>
                <c:pt idx="0">
                  <c:v>ΑΓΡ: Αγροδιατροφή</c:v>
                </c:pt>
              </c:strCache>
            </c:strRef>
          </c:tx>
          <c:spPr>
            <a:solidFill>
              <a:srgbClr val="B12128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089970334570468E-3"/>
                  <c:y val="2.63935946220244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93F-4CE7-844B-5B1B0979F210}"/>
                </c:ext>
              </c:extLst>
            </c:dLbl>
            <c:dLbl>
              <c:idx val="3"/>
              <c:layout>
                <c:manualLayout>
                  <c:x val="-5.0338060262352525E-17"/>
                  <c:y val="-1.012645442616613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93F-4CE7-844B-5B1B0979F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Περιφ.'!$C$25:$C$37</c:f>
              <c:numCache>
                <c:formatCode>0%</c:formatCode>
                <c:ptCount val="13"/>
                <c:pt idx="0">
                  <c:v>0.14559499757135472</c:v>
                </c:pt>
                <c:pt idx="1">
                  <c:v>0.25369726308457691</c:v>
                </c:pt>
                <c:pt idx="2">
                  <c:v>0.19387359565809767</c:v>
                </c:pt>
                <c:pt idx="3">
                  <c:v>0.18327618642279428</c:v>
                </c:pt>
                <c:pt idx="4">
                  <c:v>0.45846217160609448</c:v>
                </c:pt>
                <c:pt idx="5">
                  <c:v>0.18571332636533652</c:v>
                </c:pt>
                <c:pt idx="6">
                  <c:v>0.19272035660397382</c:v>
                </c:pt>
                <c:pt idx="7">
                  <c:v>0.21323300266481446</c:v>
                </c:pt>
                <c:pt idx="8">
                  <c:v>0.18006015938047867</c:v>
                </c:pt>
                <c:pt idx="9">
                  <c:v>0.28736556912482519</c:v>
                </c:pt>
                <c:pt idx="10">
                  <c:v>0.21364483978680041</c:v>
                </c:pt>
                <c:pt idx="11">
                  <c:v>0.14226096316253967</c:v>
                </c:pt>
                <c:pt idx="12">
                  <c:v>0.22666222690294477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F-4CE7-844B-5B1B0979F210}"/>
            </c:ext>
          </c:extLst>
        </c:ser>
        <c:ser>
          <c:idx val="1"/>
          <c:order val="1"/>
          <c:tx>
            <c:strRef>
              <c:f>'ΕΔΚ Α και Β Υποβ. ανά Περιφ.'!$D$24</c:f>
              <c:strCache>
                <c:ptCount val="1"/>
                <c:pt idx="0">
                  <c:v>ΥΦΑ: Υγεία και φάρμακα</c:v>
                </c:pt>
              </c:strCache>
            </c:strRef>
          </c:tx>
          <c:spPr>
            <a:solidFill>
              <a:srgbClr val="64969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0089970334570689E-3"/>
                  <c:y val="-8.637057405370114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93F-4CE7-844B-5B1B0979F210}"/>
                </c:ext>
              </c:extLst>
            </c:dLbl>
            <c:dLbl>
              <c:idx val="3"/>
              <c:layout>
                <c:manualLayout>
                  <c:x val="2.0378569651687846E-4"/>
                  <c:y val="-1.38644724032455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93F-4CE7-844B-5B1B0979F210}"/>
                </c:ext>
              </c:extLst>
            </c:dLbl>
            <c:dLbl>
              <c:idx val="6"/>
              <c:layout>
                <c:manualLayout>
                  <c:x val="-1.0067612052470505E-16"/>
                  <c:y val="-2.7209948479595152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93F-4CE7-844B-5B1B0979F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Περιφ.'!$D$25:$D$37</c:f>
              <c:numCache>
                <c:formatCode>0%</c:formatCode>
                <c:ptCount val="13"/>
                <c:pt idx="0">
                  <c:v>0.20061617227133249</c:v>
                </c:pt>
                <c:pt idx="1">
                  <c:v>0.15078399342769422</c:v>
                </c:pt>
                <c:pt idx="2">
                  <c:v>0.19517118444482442</c:v>
                </c:pt>
                <c:pt idx="3">
                  <c:v>0.15435198660671087</c:v>
                </c:pt>
                <c:pt idx="4">
                  <c:v>0.16220307269853146</c:v>
                </c:pt>
                <c:pt idx="5">
                  <c:v>0.12891310294098784</c:v>
                </c:pt>
                <c:pt idx="6">
                  <c:v>0.28026521553505962</c:v>
                </c:pt>
                <c:pt idx="7">
                  <c:v>0.17221168682301513</c:v>
                </c:pt>
                <c:pt idx="8">
                  <c:v>0.10164048326219029</c:v>
                </c:pt>
                <c:pt idx="9">
                  <c:v>6.1292622165547504E-2</c:v>
                </c:pt>
                <c:pt idx="10">
                  <c:v>4.9770629681420292E-2</c:v>
                </c:pt>
                <c:pt idx="11">
                  <c:v>3.62650130515699E-2</c:v>
                </c:pt>
                <c:pt idx="12">
                  <c:v>6.7938192155925323E-2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3F-4CE7-844B-5B1B0979F210}"/>
            </c:ext>
          </c:extLst>
        </c:ser>
        <c:ser>
          <c:idx val="2"/>
          <c:order val="2"/>
          <c:tx>
            <c:strRef>
              <c:f>'ΕΔΚ Α και Β Υποβ. ανά Περιφ.'!$E$24</c:f>
              <c:strCache>
                <c:ptCount val="1"/>
                <c:pt idx="0">
                  <c:v>ΤΠΕ: Τεχνολογίες πληροφορικής και επικοινωνιών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77149645452041E-3"/>
                  <c:y val="-1.86957300652180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93F-4CE7-844B-5B1B0979F210}"/>
                </c:ext>
              </c:extLst>
            </c:dLbl>
            <c:dLbl>
              <c:idx val="3"/>
              <c:layout>
                <c:manualLayout>
                  <c:x val="2.7168243045478876E-4"/>
                  <c:y val="-1.7573042931043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93F-4CE7-844B-5B1B0979F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Περιφ.'!$E$25:$E$37</c:f>
              <c:numCache>
                <c:formatCode>0%</c:formatCode>
                <c:ptCount val="13"/>
                <c:pt idx="0">
                  <c:v>0.21255263357861598</c:v>
                </c:pt>
                <c:pt idx="1">
                  <c:v>0.14141027930367028</c:v>
                </c:pt>
                <c:pt idx="2">
                  <c:v>0.1362919788666043</c:v>
                </c:pt>
                <c:pt idx="3">
                  <c:v>0.21836009499186645</c:v>
                </c:pt>
                <c:pt idx="4">
                  <c:v>8.0995073857103389E-2</c:v>
                </c:pt>
                <c:pt idx="5">
                  <c:v>0.21679362063813687</c:v>
                </c:pt>
                <c:pt idx="6">
                  <c:v>0.15784427317586364</c:v>
                </c:pt>
                <c:pt idx="7">
                  <c:v>0.14333931636337452</c:v>
                </c:pt>
                <c:pt idx="8">
                  <c:v>0.15872719484415784</c:v>
                </c:pt>
                <c:pt idx="9">
                  <c:v>0.18470136349999769</c:v>
                </c:pt>
                <c:pt idx="10">
                  <c:v>0.14455148549177327</c:v>
                </c:pt>
                <c:pt idx="11">
                  <c:v>0.20034823697842535</c:v>
                </c:pt>
                <c:pt idx="12">
                  <c:v>8.0617436392839928E-2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3F-4CE7-844B-5B1B0979F210}"/>
            </c:ext>
          </c:extLst>
        </c:ser>
        <c:ser>
          <c:idx val="3"/>
          <c:order val="3"/>
          <c:tx>
            <c:strRef>
              <c:f>'ΕΔΚ Α και Β Υποβ. ανά Περιφ.'!$F$24</c:f>
              <c:strCache>
                <c:ptCount val="1"/>
                <c:pt idx="0">
                  <c:v>ΕΝΕ: Ενέργεια</c:v>
                </c:pt>
              </c:strCache>
            </c:strRef>
          </c:tx>
          <c:spPr>
            <a:solidFill>
              <a:srgbClr val="E3676D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4165684264907815E-3"/>
                  <c:y val="-5.9218798420667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93F-4CE7-844B-5B1B0979F210}"/>
                </c:ext>
              </c:extLst>
            </c:dLbl>
            <c:dLbl>
              <c:idx val="6"/>
              <c:layout>
                <c:manualLayout>
                  <c:x val="3.56946732564525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93F-4CE7-844B-5B1B0979F21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93F-4CE7-844B-5B1B0979F210}"/>
                </c:ext>
              </c:extLst>
            </c:dLbl>
            <c:dLbl>
              <c:idx val="12"/>
              <c:layout>
                <c:manualLayout>
                  <c:x val="2.3042871869504579E-2"/>
                  <c:y val="5.25451505584050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0-FA42-AED0-7789D8AB5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Περιφ.'!$F$25:$F$37</c:f>
              <c:numCache>
                <c:formatCode>0%</c:formatCode>
                <c:ptCount val="13"/>
                <c:pt idx="0">
                  <c:v>6.9320529869671507E-2</c:v>
                </c:pt>
                <c:pt idx="1">
                  <c:v>7.768435978592525E-2</c:v>
                </c:pt>
                <c:pt idx="2">
                  <c:v>5.6461055769398645E-2</c:v>
                </c:pt>
                <c:pt idx="3">
                  <c:v>8.1607104447039627E-2</c:v>
                </c:pt>
                <c:pt idx="4">
                  <c:v>3.0078222975687428E-2</c:v>
                </c:pt>
                <c:pt idx="5">
                  <c:v>5.4777439395703419E-2</c:v>
                </c:pt>
                <c:pt idx="6">
                  <c:v>2.5584727189541814E-2</c:v>
                </c:pt>
                <c:pt idx="7">
                  <c:v>9.130342050726184E-2</c:v>
                </c:pt>
                <c:pt idx="8">
                  <c:v>0.15663970105181874</c:v>
                </c:pt>
                <c:pt idx="9">
                  <c:v>6.6545237032595239E-2</c:v>
                </c:pt>
                <c:pt idx="10">
                  <c:v>3.208111133208591E-2</c:v>
                </c:pt>
                <c:pt idx="11">
                  <c:v>0</c:v>
                </c:pt>
                <c:pt idx="12">
                  <c:v>6.7010664139981494E-3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3F-4CE7-844B-5B1B0979F210}"/>
            </c:ext>
          </c:extLst>
        </c:ser>
        <c:ser>
          <c:idx val="4"/>
          <c:order val="4"/>
          <c:tx>
            <c:strRef>
              <c:f>'ΕΔΚ Α και Β Υποβ. ανά Περιφ.'!$G$24</c:f>
              <c:strCache>
                <c:ptCount val="1"/>
                <c:pt idx="0">
                  <c:v>ΠΒΑ: Περιβάλλον και βιώσιμη ανάπτυξη - Κλιματική Αλλαγή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Περιφ.'!$G$25:$G$37</c:f>
              <c:numCache>
                <c:formatCode>0%</c:formatCode>
                <c:ptCount val="13"/>
                <c:pt idx="0">
                  <c:v>0.10226977212044287</c:v>
                </c:pt>
                <c:pt idx="1">
                  <c:v>0.13742007334310496</c:v>
                </c:pt>
                <c:pt idx="2">
                  <c:v>0.11755439951208625</c:v>
                </c:pt>
                <c:pt idx="3">
                  <c:v>9.6667816128124084E-2</c:v>
                </c:pt>
                <c:pt idx="4">
                  <c:v>8.5997068473911115E-2</c:v>
                </c:pt>
                <c:pt idx="5">
                  <c:v>0.11408444214382074</c:v>
                </c:pt>
                <c:pt idx="6">
                  <c:v>5.750861438934906E-2</c:v>
                </c:pt>
                <c:pt idx="7">
                  <c:v>9.8414343366930168E-2</c:v>
                </c:pt>
                <c:pt idx="8">
                  <c:v>0.19768980936353431</c:v>
                </c:pt>
                <c:pt idx="9">
                  <c:v>9.9691821156763269E-2</c:v>
                </c:pt>
                <c:pt idx="10">
                  <c:v>0.18207064039065612</c:v>
                </c:pt>
                <c:pt idx="11">
                  <c:v>4.4351901439438401E-2</c:v>
                </c:pt>
                <c:pt idx="12">
                  <c:v>0.19017498450353368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3F-4CE7-844B-5B1B0979F210}"/>
            </c:ext>
          </c:extLst>
        </c:ser>
        <c:ser>
          <c:idx val="5"/>
          <c:order val="5"/>
          <c:tx>
            <c:strRef>
              <c:f>'ΕΔΚ Α και Β Υποβ. ανά Περιφ.'!$H$24</c:f>
              <c:strCache>
                <c:ptCount val="1"/>
                <c:pt idx="0">
                  <c:v>ΜΕΑ: Μεταφορές και Εφοδιαστική Αλυσίδα (Logistics)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8.4885241627860012E-4"/>
                  <c:y val="-5.2545150558406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3F-4CE7-844B-5B1B0979F210}"/>
                </c:ext>
              </c:extLst>
            </c:dLbl>
            <c:dLbl>
              <c:idx val="2"/>
              <c:layout>
                <c:manualLayout>
                  <c:x val="3.4321801208127375E-2"/>
                  <c:y val="1.105812306210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3F-4CE7-844B-5B1B0979F210}"/>
                </c:ext>
              </c:extLst>
            </c:dLbl>
            <c:dLbl>
              <c:idx val="3"/>
              <c:layout>
                <c:manualLayout>
                  <c:x val="-5.287541713280019E-4"/>
                  <c:y val="-7.1953756957577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3F-4CE7-844B-5B1B0979F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Περιφ.'!$H$25:$H$37</c:f>
              <c:numCache>
                <c:formatCode>0%</c:formatCode>
                <c:ptCount val="13"/>
                <c:pt idx="0">
                  <c:v>7.5522976832199246E-2</c:v>
                </c:pt>
                <c:pt idx="1">
                  <c:v>5.1056940930324E-2</c:v>
                </c:pt>
                <c:pt idx="2">
                  <c:v>3.375320588701676E-2</c:v>
                </c:pt>
                <c:pt idx="3">
                  <c:v>5.0807114977406823E-2</c:v>
                </c:pt>
                <c:pt idx="4">
                  <c:v>4.2710298684243121E-2</c:v>
                </c:pt>
                <c:pt idx="5">
                  <c:v>5.5891894209506278E-2</c:v>
                </c:pt>
                <c:pt idx="6">
                  <c:v>2.9155160331069845E-2</c:v>
                </c:pt>
                <c:pt idx="7">
                  <c:v>5.2984421292710554E-2</c:v>
                </c:pt>
                <c:pt idx="8">
                  <c:v>3.375234001024939E-2</c:v>
                </c:pt>
                <c:pt idx="9">
                  <c:v>8.0961983829330619E-2</c:v>
                </c:pt>
                <c:pt idx="10">
                  <c:v>8.7218551466038421E-2</c:v>
                </c:pt>
                <c:pt idx="11">
                  <c:v>9.3473839025376593E-2</c:v>
                </c:pt>
                <c:pt idx="12">
                  <c:v>7.0699517792044891E-2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3F-4CE7-844B-5B1B0979F210}"/>
            </c:ext>
          </c:extLst>
        </c:ser>
        <c:ser>
          <c:idx val="6"/>
          <c:order val="6"/>
          <c:tx>
            <c:strRef>
              <c:f>'ΕΔΚ Α και Β Υποβ. ανά Περιφ.'!$I$24</c:f>
              <c:strCache>
                <c:ptCount val="1"/>
                <c:pt idx="0">
                  <c:v>ΥΚΑ: Υλικά-Κατασκευές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3F-4CE7-844B-5B1B0979F210}"/>
                </c:ext>
              </c:extLst>
            </c:dLbl>
            <c:dLbl>
              <c:idx val="3"/>
              <c:layout>
                <c:manualLayout>
                  <c:x val="2.2171005229767418E-3"/>
                  <c:y val="-4.03335748203638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G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934651290499722E-2"/>
                      <c:h val="4.41911331267408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F93F-4CE7-844B-5B1B0979F210}"/>
                </c:ext>
              </c:extLst>
            </c:dLbl>
            <c:dLbl>
              <c:idx val="4"/>
              <c:layout>
                <c:manualLayout>
                  <c:x val="-4.4468186398760029E-17"/>
                  <c:y val="-8.2334527252937804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0-FA42-AED0-7789D8AB5D12}"/>
                </c:ext>
              </c:extLst>
            </c:dLbl>
            <c:dLbl>
              <c:idx val="5"/>
              <c:layout>
                <c:manualLayout>
                  <c:x val="2.0378569651687846E-4"/>
                  <c:y val="-8.07829972167619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3F-4CE7-844B-5B1B0979F210}"/>
                </c:ext>
              </c:extLst>
            </c:dLbl>
            <c:dLbl>
              <c:idx val="6"/>
              <c:layout>
                <c:manualLayout>
                  <c:x val="2.6293511564646397E-3"/>
                  <c:y val="-6.44153896884900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3F-4CE7-844B-5B1B0979F210}"/>
                </c:ext>
              </c:extLst>
            </c:dLbl>
            <c:dLbl>
              <c:idx val="8"/>
              <c:layout>
                <c:manualLayout>
                  <c:x val="0"/>
                  <c:y val="-8.9183327136721068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3F-4CE7-844B-5B1B0979F210}"/>
                </c:ext>
              </c:extLst>
            </c:dLbl>
            <c:dLbl>
              <c:idx val="9"/>
              <c:layout>
                <c:manualLayout>
                  <c:x val="2.9106785519374116E-2"/>
                  <c:y val="-3.783043969533742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0-FA42-AED0-7789D8AB5D12}"/>
                </c:ext>
              </c:extLst>
            </c:dLbl>
            <c:dLbl>
              <c:idx val="10"/>
              <c:layout>
                <c:manualLayout>
                  <c:x val="1.0067612052470505E-16"/>
                  <c:y val="-1.45910627726981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3F-4CE7-844B-5B1B0979F210}"/>
                </c:ext>
              </c:extLst>
            </c:dLbl>
            <c:dLbl>
              <c:idx val="11"/>
              <c:layout>
                <c:manualLayout>
                  <c:x val="0"/>
                  <c:y val="2.89432756481361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0-FA42-AED0-7789D8AB5D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0-FA42-AED0-7789D8AB5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Περιφ.'!$I$25:$I$37</c:f>
              <c:numCache>
                <c:formatCode>0%</c:formatCode>
                <c:ptCount val="13"/>
                <c:pt idx="0">
                  <c:v>7.1862936451840595E-2</c:v>
                </c:pt>
                <c:pt idx="1">
                  <c:v>7.7236349798442072E-2</c:v>
                </c:pt>
                <c:pt idx="2">
                  <c:v>0.10285033907804411</c:v>
                </c:pt>
                <c:pt idx="3">
                  <c:v>0.10297014561156105</c:v>
                </c:pt>
                <c:pt idx="4">
                  <c:v>4.9036250576065414E-2</c:v>
                </c:pt>
                <c:pt idx="5">
                  <c:v>7.4042371536005305E-2</c:v>
                </c:pt>
                <c:pt idx="6">
                  <c:v>0.1177675247305135</c:v>
                </c:pt>
                <c:pt idx="7">
                  <c:v>0.13528696783251207</c:v>
                </c:pt>
                <c:pt idx="8">
                  <c:v>9.8652059696437033E-2</c:v>
                </c:pt>
                <c:pt idx="9">
                  <c:v>2.6691837734378675E-2</c:v>
                </c:pt>
                <c:pt idx="10">
                  <c:v>4.28494103726723E-2</c:v>
                </c:pt>
                <c:pt idx="11">
                  <c:v>3.550664429758299E-2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3F-4CE7-844B-5B1B0979F210}"/>
            </c:ext>
          </c:extLst>
        </c:ser>
        <c:ser>
          <c:idx val="7"/>
          <c:order val="7"/>
          <c:tx>
            <c:strRef>
              <c:f>'ΕΔΚ Α και Β Υποβ. ανά Περιφ.'!$J$24</c:f>
              <c:strCache>
                <c:ptCount val="1"/>
                <c:pt idx="0">
                  <c:v>ΤΠΔ: Πολιτισμός - Τουρισμός -Πολιτιστικές και Δημιουργικές Βιομηχανίες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Α και Β Υποβ. ανά Περιφ.'!$A$25:$A$37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'ΕΔΚ Α και Β Υποβ. ανά Περιφ.'!$J$25:$J$37</c:f>
              <c:numCache>
                <c:formatCode>0%</c:formatCode>
                <c:ptCount val="13"/>
                <c:pt idx="0">
                  <c:v>0.1222599813045426</c:v>
                </c:pt>
                <c:pt idx="1">
                  <c:v>0.11071074032626235</c:v>
                </c:pt>
                <c:pt idx="2">
                  <c:v>0.1640442407839279</c:v>
                </c:pt>
                <c:pt idx="3">
                  <c:v>0.11195955081449677</c:v>
                </c:pt>
                <c:pt idx="4">
                  <c:v>9.0517841128363682E-2</c:v>
                </c:pt>
                <c:pt idx="5">
                  <c:v>0.16978380277050303</c:v>
                </c:pt>
                <c:pt idx="6">
                  <c:v>0.13915412804462871</c:v>
                </c:pt>
                <c:pt idx="7">
                  <c:v>9.3226841149381331E-2</c:v>
                </c:pt>
                <c:pt idx="8">
                  <c:v>7.283825239113384E-2</c:v>
                </c:pt>
                <c:pt idx="9">
                  <c:v>0.19274956545656186</c:v>
                </c:pt>
                <c:pt idx="10">
                  <c:v>0.24781333147855314</c:v>
                </c:pt>
                <c:pt idx="11">
                  <c:v>0.44779340204506712</c:v>
                </c:pt>
                <c:pt idx="12">
                  <c:v>0.35720657583871318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3F-4CE7-844B-5B1B0979F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15061256"/>
        <c:axId val="715061584"/>
      </c:barChart>
      <c:catAx>
        <c:axId val="71506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715061584"/>
        <c:crosses val="autoZero"/>
        <c:auto val="1"/>
        <c:lblAlgn val="ctr"/>
        <c:lblOffset val="100"/>
        <c:noMultiLvlLbl val="0"/>
      </c:catAx>
      <c:valAx>
        <c:axId val="7150615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1506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40117038308188E-2"/>
          <c:y val="0.864452336790418"/>
          <c:w val="0.92388098113167905"/>
          <c:h val="0.1189605658988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>
                <a:solidFill>
                  <a:sysClr val="windowText" lastClr="000000"/>
                </a:solidFill>
              </a:rPr>
              <a:t>ΕΡΕΥΝΩ-ΔΗΜΙΟΥΡΓΩ-ΚΑΙΝΟΤΟΜΩ</a:t>
            </a:r>
          </a:p>
          <a:p>
            <a:pPr>
              <a:defRPr sz="1600"/>
            </a:pPr>
            <a:r>
              <a:rPr lang="el-GR" sz="1600">
                <a:solidFill>
                  <a:sysClr val="windowText" lastClr="000000"/>
                </a:solidFill>
              </a:rPr>
              <a:t>% Συμμετοχής ανά Τομέα (Α΄ και Β΄</a:t>
            </a:r>
            <a:r>
              <a:rPr lang="el-GR" sz="1600" baseline="0">
                <a:solidFill>
                  <a:sysClr val="windowText" lastClr="000000"/>
                </a:solidFill>
              </a:rPr>
              <a:t> </a:t>
            </a:r>
            <a:r>
              <a:rPr lang="el-GR" sz="1600">
                <a:solidFill>
                  <a:sysClr val="windowText" lastClr="000000"/>
                </a:solidFill>
              </a:rPr>
              <a:t>Κύκλος)</a:t>
            </a:r>
            <a:endParaRPr lang="en-GB" sz="16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>
        <c:manualLayout>
          <c:layoutTarget val="inner"/>
          <c:xMode val="edge"/>
          <c:yMode val="edge"/>
          <c:x val="0.48405897394269015"/>
          <c:y val="0.16226063829787235"/>
          <c:w val="0.47543022972643884"/>
          <c:h val="0.7315718713352320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'ΕΔΚ % Συμμετοχής ανά Τομέα'!$B$13</c:f>
              <c:strCache>
                <c:ptCount val="1"/>
                <c:pt idx="0">
                  <c:v>ΥΠΟΒΛΗΘΕΙΣΕΣ ΠΡΟΤΑΣΕΙΣ</c:v>
                </c:pt>
              </c:strCache>
            </c:strRef>
          </c:tx>
          <c:spPr>
            <a:solidFill>
              <a:srgbClr val="C5252D"/>
            </a:solidFill>
            <a:ln>
              <a:solidFill>
                <a:srgbClr val="C5252D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05A20BE-30D7-4E42-9CC2-6E685FEE914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6C0-DA40-B4F2-EE2A7EE68F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FC9DAC-6ADF-B24A-9381-4C51562A0E4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6C0-DA40-B4F2-EE2A7EE68F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D5062C8-9882-C14B-90B7-894E791CCC7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6C0-DA40-B4F2-EE2A7EE68F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981D3B-EF60-1546-B159-93F9264AE6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6C0-DA40-B4F2-EE2A7EE68F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20AB43-FA8E-F04C-9248-6297F11423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6C0-DA40-B4F2-EE2A7EE68F5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CFBF20A-98F3-C246-AE20-1E1468A7CD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6C0-DA40-B4F2-EE2A7EE68F5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F799E2B-B83D-0542-AF65-7B70144EE5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C0-DA40-B4F2-EE2A7EE68F5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112700-CA12-1C4E-ABEF-98308EE70C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6C0-DA40-B4F2-EE2A7EE68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% Συμμετοχής ανά Τομέα'!$A$14:$A$21</c:f>
              <c:strCache>
                <c:ptCount val="8"/>
                <c:pt idx="0">
                  <c:v>ΜΕΑ: Μεταφορές και Εφοδιαστική Αλυσίδα (Logistics)</c:v>
                </c:pt>
                <c:pt idx="1">
                  <c:v>ΕΝΕ: Ενέργεια</c:v>
                </c:pt>
                <c:pt idx="2">
                  <c:v>ΥΚΑ: Υλικά-Κατασκευές</c:v>
                </c:pt>
                <c:pt idx="3">
                  <c:v>ΠΒΑ: Περιβάλλον και βιώσιμη ανάπτυξη - Κλιματική Αλλαγή</c:v>
                </c:pt>
                <c:pt idx="4">
                  <c:v>ΤΠΔ: Τουρισμός -Πολιτιστικές και Δημιουργικές Βιομηχανίες</c:v>
                </c:pt>
                <c:pt idx="5">
                  <c:v>ΥΦΑ: Υγεία και φάρμακα</c:v>
                </c:pt>
                <c:pt idx="6">
                  <c:v>ΤΠΕ: Τεχνολογίες πληροφορικής και επικοινωνιών</c:v>
                </c:pt>
                <c:pt idx="7">
                  <c:v>ΑΓΡ: Αγροδιατροφή</c:v>
                </c:pt>
              </c:strCache>
            </c:strRef>
          </c:cat>
          <c:val>
            <c:numRef>
              <c:f>'ΕΔΚ % Συμμετοχής ανά Τομέα'!$B$14:$B$21</c:f>
              <c:numCache>
                <c:formatCode>0.00%</c:formatCode>
                <c:ptCount val="8"/>
                <c:pt idx="0">
                  <c:v>5.877907880940679E-2</c:v>
                </c:pt>
                <c:pt idx="1">
                  <c:v>6.7478334393611589E-2</c:v>
                </c:pt>
                <c:pt idx="2">
                  <c:v>7.8945170044797147E-2</c:v>
                </c:pt>
                <c:pt idx="3">
                  <c:v>0.1115234969608747</c:v>
                </c:pt>
                <c:pt idx="4">
                  <c:v>0.12574521787042603</c:v>
                </c:pt>
                <c:pt idx="5">
                  <c:v>0.17528300239094985</c:v>
                </c:pt>
                <c:pt idx="6">
                  <c:v>0.17554735768963889</c:v>
                </c:pt>
                <c:pt idx="7">
                  <c:v>0.2066983418402952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'ΕΔΚ % Συμμετοχής ανά Τομέα'!$B$14:$B$21</c15:f>
                <c15:dlblRangeCache>
                  <c:ptCount val="8"/>
                  <c:pt idx="0">
                    <c:v>5,88%</c:v>
                  </c:pt>
                  <c:pt idx="1">
                    <c:v>6,75%</c:v>
                  </c:pt>
                  <c:pt idx="2">
                    <c:v>7,89%</c:v>
                  </c:pt>
                  <c:pt idx="3">
                    <c:v>11,15%</c:v>
                  </c:pt>
                  <c:pt idx="4">
                    <c:v>12,57%</c:v>
                  </c:pt>
                  <c:pt idx="5">
                    <c:v>17,53%</c:v>
                  </c:pt>
                  <c:pt idx="6">
                    <c:v>17,55%</c:v>
                  </c:pt>
                  <c:pt idx="7">
                    <c:v>20,67%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C6C0-DA40-B4F2-EE2A7EE68F58}"/>
            </c:ext>
          </c:extLst>
        </c:ser>
        <c:ser>
          <c:idx val="1"/>
          <c:order val="1"/>
          <c:tx>
            <c:strRef>
              <c:f>'ΕΔΚ % Συμμετοχής ανά Τομέα'!$C$13</c:f>
              <c:strCache>
                <c:ptCount val="1"/>
                <c:pt idx="0">
                  <c:v>ΘΕΤΙΚΑ ΑΞΙΟΛΟΓΗΘΕΙΣΕΣ ΠΡΟΤΑΣΕΙΣ </c:v>
                </c:pt>
              </c:strCache>
            </c:strRef>
          </c:tx>
          <c:spPr>
            <a:solidFill>
              <a:srgbClr val="FFC08F"/>
            </a:solidFill>
            <a:ln>
              <a:solidFill>
                <a:srgbClr val="FFC08F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052C02-00B1-5F4F-AF8D-4438D41263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6C0-DA40-B4F2-EE2A7EE68F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5479E55-7316-C34D-AC35-D8C4A638FF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6C0-DA40-B4F2-EE2A7EE68F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DCA5601-1C4D-1441-BA15-402C5D9D02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6C0-DA40-B4F2-EE2A7EE68F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7406E7-F430-5B49-B40D-7217EAAC8E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6C0-DA40-B4F2-EE2A7EE68F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6B5E8A7-AD1E-5A40-A3A5-166EF13BC9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6C0-DA40-B4F2-EE2A7EE68F5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DB5EB95-92B8-294F-A6D0-0BAEE2C3E3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6C0-DA40-B4F2-EE2A7EE68F5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D8A7B8-6006-424F-A0A4-FDAF6DA0BF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6C0-DA40-B4F2-EE2A7EE68F5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B20A79C-83D7-BF43-A740-665DBCFE7F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6C0-DA40-B4F2-EE2A7EE68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% Συμμετοχής ανά Τομέα'!$A$14:$A$21</c:f>
              <c:strCache>
                <c:ptCount val="8"/>
                <c:pt idx="0">
                  <c:v>ΜΕΑ: Μεταφορές και Εφοδιαστική Αλυσίδα (Logistics)</c:v>
                </c:pt>
                <c:pt idx="1">
                  <c:v>ΕΝΕ: Ενέργεια</c:v>
                </c:pt>
                <c:pt idx="2">
                  <c:v>ΥΚΑ: Υλικά-Κατασκευές</c:v>
                </c:pt>
                <c:pt idx="3">
                  <c:v>ΠΒΑ: Περιβάλλον και βιώσιμη ανάπτυξη - Κλιματική Αλλαγή</c:v>
                </c:pt>
                <c:pt idx="4">
                  <c:v>ΤΠΔ: Τουρισμός -Πολιτιστικές και Δημιουργικές Βιομηχανίες</c:v>
                </c:pt>
                <c:pt idx="5">
                  <c:v>ΥΦΑ: Υγεία και φάρμακα</c:v>
                </c:pt>
                <c:pt idx="6">
                  <c:v>ΤΠΕ: Τεχνολογίες πληροφορικής και επικοινωνιών</c:v>
                </c:pt>
                <c:pt idx="7">
                  <c:v>ΑΓΡ: Αγροδιατροφή</c:v>
                </c:pt>
              </c:strCache>
            </c:strRef>
          </c:cat>
          <c:val>
            <c:numRef>
              <c:f>'ΕΔΚ % Συμμετοχής ανά Τομέα'!$C$14:$C$21</c:f>
              <c:numCache>
                <c:formatCode>0.00%</c:formatCode>
                <c:ptCount val="8"/>
                <c:pt idx="0">
                  <c:v>7.6610290058750141E-2</c:v>
                </c:pt>
                <c:pt idx="1">
                  <c:v>8.4710525952709406E-2</c:v>
                </c:pt>
                <c:pt idx="2">
                  <c:v>8.9410305984404359E-2</c:v>
                </c:pt>
                <c:pt idx="3">
                  <c:v>0.10444901079793259</c:v>
                </c:pt>
                <c:pt idx="4">
                  <c:v>0.11609027861868619</c:v>
                </c:pt>
                <c:pt idx="5">
                  <c:v>0.16351313752218485</c:v>
                </c:pt>
                <c:pt idx="6">
                  <c:v>0.17366099119129005</c:v>
                </c:pt>
                <c:pt idx="7">
                  <c:v>0.19155545987404241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'ΕΔΚ % Συμμετοχής ανά Τομέα'!$C$14:$C$21</c15:f>
                <c15:dlblRangeCache>
                  <c:ptCount val="8"/>
                  <c:pt idx="0">
                    <c:v>7,66%</c:v>
                  </c:pt>
                  <c:pt idx="1">
                    <c:v>8,47%</c:v>
                  </c:pt>
                  <c:pt idx="2">
                    <c:v>8,94%</c:v>
                  </c:pt>
                  <c:pt idx="3">
                    <c:v>10,44%</c:v>
                  </c:pt>
                  <c:pt idx="4">
                    <c:v>11,61%</c:v>
                  </c:pt>
                  <c:pt idx="5">
                    <c:v>16,35%</c:v>
                  </c:pt>
                  <c:pt idx="6">
                    <c:v>17,37%</c:v>
                  </c:pt>
                  <c:pt idx="7">
                    <c:v>19,16%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C6C0-DA40-B4F2-EE2A7EE68F58}"/>
            </c:ext>
          </c:extLst>
        </c:ser>
        <c:ser>
          <c:idx val="2"/>
          <c:order val="2"/>
          <c:tx>
            <c:strRef>
              <c:f>'ΕΔΚ % Συμμετοχής ανά Τομέα'!$D$13</c:f>
              <c:strCache>
                <c:ptCount val="1"/>
                <c:pt idx="0">
                  <c:v>ΕΝΤΑΓΜΕΝΑ ΕΡΓΑ</c:v>
                </c:pt>
              </c:strCache>
            </c:strRef>
          </c:tx>
          <c:spPr>
            <a:solidFill>
              <a:srgbClr val="649696"/>
            </a:solidFill>
            <a:ln>
              <a:solidFill>
                <a:srgbClr val="649696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931FED-224C-174B-AA35-4F15D8AD4DE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33-3C4B-897A-5E958F7E51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4C1FB80-520D-4E43-857B-C84468584D8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33-3C4B-897A-5E958F7E510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F4604C-DC1F-4249-B2DF-1093F42BEA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33-3C4B-897A-5E958F7E510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1F955C-B21F-D94C-87C5-DBCF7F37307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33-3C4B-897A-5E958F7E510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FFF5873-E2C6-FB49-84D9-A528BB47143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33-3C4B-897A-5E958F7E510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1179F67-CA35-8F44-B0CD-064E34D0CD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33-3C4B-897A-5E958F7E510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7BD910-03B0-5F4E-91F3-D982D0778C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33-3C4B-897A-5E958F7E510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578AEE4-94D3-6944-9D36-0F90A0B1204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33-3C4B-897A-5E958F7E510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'ΕΔΚ % Συμμετοχής ανά Τομέα'!$A$14:$A$21</c:f>
              <c:strCache>
                <c:ptCount val="8"/>
                <c:pt idx="0">
                  <c:v>ΜΕΑ: Μεταφορές και Εφοδιαστική Αλυσίδα (Logistics)</c:v>
                </c:pt>
                <c:pt idx="1">
                  <c:v>ΕΝΕ: Ενέργεια</c:v>
                </c:pt>
                <c:pt idx="2">
                  <c:v>ΥΚΑ: Υλικά-Κατασκευές</c:v>
                </c:pt>
                <c:pt idx="3">
                  <c:v>ΠΒΑ: Περιβάλλον και βιώσιμη ανάπτυξη - Κλιματική Αλλαγή</c:v>
                </c:pt>
                <c:pt idx="4">
                  <c:v>ΤΠΔ: Τουρισμός -Πολιτιστικές και Δημιουργικές Βιομηχανίες</c:v>
                </c:pt>
                <c:pt idx="5">
                  <c:v>ΥΦΑ: Υγεία και φάρμακα</c:v>
                </c:pt>
                <c:pt idx="6">
                  <c:v>ΤΠΕ: Τεχνολογίες πληροφορικής και επικοινωνιών</c:v>
                </c:pt>
                <c:pt idx="7">
                  <c:v>ΑΓΡ: Αγροδιατροφή</c:v>
                </c:pt>
              </c:strCache>
            </c:strRef>
          </c:cat>
          <c:val>
            <c:numRef>
              <c:f>'ΕΔΚ % Συμμετοχής ανά Τομέα'!$D$14:$D$21</c:f>
              <c:numCache>
                <c:formatCode>0.00%</c:formatCode>
                <c:ptCount val="8"/>
                <c:pt idx="0">
                  <c:v>5.8447980334206076E-2</c:v>
                </c:pt>
                <c:pt idx="1">
                  <c:v>7.7877802449940123E-2</c:v>
                </c:pt>
                <c:pt idx="2">
                  <c:v>7.0325279383579867E-2</c:v>
                </c:pt>
                <c:pt idx="3">
                  <c:v>0.10999613076656012</c:v>
                </c:pt>
                <c:pt idx="4">
                  <c:v>0.13129713009587182</c:v>
                </c:pt>
                <c:pt idx="5">
                  <c:v>0.19835864734300629</c:v>
                </c:pt>
                <c:pt idx="6">
                  <c:v>0.18337247275644483</c:v>
                </c:pt>
                <c:pt idx="7">
                  <c:v>0.1703245568703908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'ΕΔΚ % Συμμετοχής ανά Τομέα'!$D$14:$D$21</c15:f>
                <c15:dlblRangeCache>
                  <c:ptCount val="8"/>
                  <c:pt idx="0">
                    <c:v>5,84%</c:v>
                  </c:pt>
                  <c:pt idx="1">
                    <c:v>7,79%</c:v>
                  </c:pt>
                  <c:pt idx="2">
                    <c:v>7,03%</c:v>
                  </c:pt>
                  <c:pt idx="3">
                    <c:v>11,00%</c:v>
                  </c:pt>
                  <c:pt idx="4">
                    <c:v>13,13%</c:v>
                  </c:pt>
                  <c:pt idx="5">
                    <c:v>19,84%</c:v>
                  </c:pt>
                  <c:pt idx="6">
                    <c:v>18,34%</c:v>
                  </c:pt>
                  <c:pt idx="7">
                    <c:v>17,03%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6333-3C4B-897A-5E958F7E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8229008"/>
        <c:axId val="848230976"/>
      </c:barChart>
      <c:catAx>
        <c:axId val="84822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848230976"/>
        <c:crosses val="autoZero"/>
        <c:auto val="1"/>
        <c:lblAlgn val="ctr"/>
        <c:lblOffset val="100"/>
        <c:noMultiLvlLbl val="0"/>
      </c:catAx>
      <c:valAx>
        <c:axId val="848230976"/>
        <c:scaling>
          <c:orientation val="minMax"/>
          <c:min val="0"/>
        </c:scaling>
        <c:delete val="1"/>
        <c:axPos val="b"/>
        <c:numFmt formatCode="0.00%" sourceLinked="0"/>
        <c:majorTickMark val="cross"/>
        <c:minorTickMark val="none"/>
        <c:tickLblPos val="nextTo"/>
        <c:crossAx val="8482290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+mn-lt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A-4D39-BD33-448194E1E839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3A-4D39-BD33-448194E1E839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3A-4D39-BD33-448194E1E839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3A-4D39-BD33-448194E1E839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3A-4D39-BD33-448194E1E83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A-4D39-BD33-448194E1E839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A-4D39-BD33-448194E1E8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A-4D39-BD33-448194E1E8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A-4D39-BD33-448194E1E839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A-4D39-BD33-448194E1E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3A-4D39-BD33-448194E1E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l-GR" sz="1600">
                <a:solidFill>
                  <a:schemeClr val="tx1"/>
                </a:solidFill>
              </a:rPr>
              <a:t>Αριθμός υποβληθεισών</a:t>
            </a:r>
            <a:r>
              <a:rPr lang="el-GR" sz="1600" baseline="0">
                <a:solidFill>
                  <a:schemeClr val="tx1"/>
                </a:solidFill>
              </a:rPr>
              <a:t> προτάσεων στ</a:t>
            </a:r>
            <a:r>
              <a:rPr lang="el-GR" sz="1600">
                <a:solidFill>
                  <a:schemeClr val="tx1"/>
                </a:solidFill>
              </a:rPr>
              <a:t>ον τομέα Αγροδιατροφής</a:t>
            </a:r>
            <a:r>
              <a:rPr lang="el-GR" sz="1600" baseline="0">
                <a:solidFill>
                  <a:schemeClr val="tx1"/>
                </a:solidFill>
              </a:rPr>
              <a:t> ανά </a:t>
            </a:r>
            <a:r>
              <a:rPr lang="el-GR" sz="1600">
                <a:solidFill>
                  <a:schemeClr val="tx1"/>
                </a:solidFill>
              </a:rPr>
              <a:t>Θεματική</a:t>
            </a:r>
            <a:r>
              <a:rPr lang="el-GR" sz="1600" baseline="0">
                <a:solidFill>
                  <a:schemeClr val="tx1"/>
                </a:solidFill>
              </a:rPr>
              <a:t> Προτεραιότητα</a:t>
            </a:r>
            <a:endParaRPr lang="en-GB" sz="16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'Agrifood_EU_National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level'!$B$131:$B$175</c:f>
              <c:strCache>
                <c:ptCount val="45"/>
                <c:pt idx="0">
                  <c:v>3.4.2</c:v>
                </c:pt>
                <c:pt idx="1">
                  <c:v>3.1.5</c:v>
                </c:pt>
                <c:pt idx="2">
                  <c:v>3.3.1</c:v>
                </c:pt>
                <c:pt idx="3">
                  <c:v>3.7.1</c:v>
                </c:pt>
                <c:pt idx="4">
                  <c:v>3.1.1</c:v>
                </c:pt>
                <c:pt idx="5">
                  <c:v>3.1.4</c:v>
                </c:pt>
                <c:pt idx="6">
                  <c:v>3.3.2</c:v>
                </c:pt>
                <c:pt idx="7">
                  <c:v>3.8.2</c:v>
                </c:pt>
                <c:pt idx="8">
                  <c:v>3.2.1</c:v>
                </c:pt>
                <c:pt idx="9">
                  <c:v>3.4.4</c:v>
                </c:pt>
                <c:pt idx="10">
                  <c:v>3.6.2</c:v>
                </c:pt>
                <c:pt idx="11">
                  <c:v>3.8.3</c:v>
                </c:pt>
                <c:pt idx="12">
                  <c:v>3.5.4</c:v>
                </c:pt>
                <c:pt idx="13">
                  <c:v>3.5.5</c:v>
                </c:pt>
                <c:pt idx="14">
                  <c:v>3.5.1</c:v>
                </c:pt>
                <c:pt idx="15">
                  <c:v>3.7.2</c:v>
                </c:pt>
                <c:pt idx="16">
                  <c:v>3.8.1</c:v>
                </c:pt>
                <c:pt idx="17">
                  <c:v>3.10.1</c:v>
                </c:pt>
                <c:pt idx="18">
                  <c:v>3.2.2</c:v>
                </c:pt>
                <c:pt idx="19">
                  <c:v>3.1.6</c:v>
                </c:pt>
                <c:pt idx="20">
                  <c:v>3.6.3</c:v>
                </c:pt>
                <c:pt idx="21">
                  <c:v>3.4.5</c:v>
                </c:pt>
                <c:pt idx="22">
                  <c:v>3.4.1</c:v>
                </c:pt>
                <c:pt idx="23">
                  <c:v>3.3.4</c:v>
                </c:pt>
                <c:pt idx="24">
                  <c:v>3.2.3</c:v>
                </c:pt>
                <c:pt idx="25">
                  <c:v>3.4.3</c:v>
                </c:pt>
                <c:pt idx="26">
                  <c:v>3.1.3</c:v>
                </c:pt>
                <c:pt idx="27">
                  <c:v>3.9.9</c:v>
                </c:pt>
                <c:pt idx="28">
                  <c:v>3.6.1</c:v>
                </c:pt>
                <c:pt idx="29">
                  <c:v>3.8.4</c:v>
                </c:pt>
                <c:pt idx="30">
                  <c:v>3.3.3</c:v>
                </c:pt>
                <c:pt idx="31">
                  <c:v>3.9.4</c:v>
                </c:pt>
                <c:pt idx="32">
                  <c:v>3.9.5</c:v>
                </c:pt>
                <c:pt idx="33">
                  <c:v>3.9.12</c:v>
                </c:pt>
                <c:pt idx="34">
                  <c:v>3.9.6</c:v>
                </c:pt>
                <c:pt idx="35">
                  <c:v>3.9.1</c:v>
                </c:pt>
                <c:pt idx="36">
                  <c:v>3.9.7</c:v>
                </c:pt>
                <c:pt idx="37">
                  <c:v>3.9.15</c:v>
                </c:pt>
                <c:pt idx="38">
                  <c:v>3.9.13</c:v>
                </c:pt>
                <c:pt idx="39">
                  <c:v>3.1.2</c:v>
                </c:pt>
                <c:pt idx="40">
                  <c:v>3.9.14</c:v>
                </c:pt>
                <c:pt idx="41">
                  <c:v>3.5.3</c:v>
                </c:pt>
                <c:pt idx="42">
                  <c:v>3.7.3</c:v>
                </c:pt>
                <c:pt idx="43">
                  <c:v>3.5.2</c:v>
                </c:pt>
                <c:pt idx="44">
                  <c:v>3.6.4</c:v>
                </c:pt>
              </c:strCache>
            </c:strRef>
          </c:cat>
          <c:val>
            <c:numRef>
              <c:f>'Agrifood_EU_National level'!$H$131:$H$175</c:f>
              <c:numCache>
                <c:formatCode>General</c:formatCode>
                <c:ptCount val="45"/>
                <c:pt idx="0">
                  <c:v>106</c:v>
                </c:pt>
                <c:pt idx="1">
                  <c:v>89</c:v>
                </c:pt>
                <c:pt idx="2">
                  <c:v>82</c:v>
                </c:pt>
                <c:pt idx="3">
                  <c:v>70</c:v>
                </c:pt>
                <c:pt idx="4">
                  <c:v>62</c:v>
                </c:pt>
                <c:pt idx="5">
                  <c:v>51</c:v>
                </c:pt>
                <c:pt idx="6">
                  <c:v>48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39</c:v>
                </c:pt>
                <c:pt idx="12">
                  <c:v>36</c:v>
                </c:pt>
                <c:pt idx="13">
                  <c:v>31</c:v>
                </c:pt>
                <c:pt idx="14">
                  <c:v>29</c:v>
                </c:pt>
                <c:pt idx="15">
                  <c:v>24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18</c:v>
                </c:pt>
                <c:pt idx="21">
                  <c:v>16</c:v>
                </c:pt>
                <c:pt idx="22">
                  <c:v>14</c:v>
                </c:pt>
                <c:pt idx="23">
                  <c:v>14</c:v>
                </c:pt>
                <c:pt idx="24">
                  <c:v>13</c:v>
                </c:pt>
                <c:pt idx="25">
                  <c:v>10</c:v>
                </c:pt>
                <c:pt idx="26">
                  <c:v>9</c:v>
                </c:pt>
                <c:pt idx="27">
                  <c:v>8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4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33-A444-BF59-D3F129060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της Αγροδιατροφής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'Agrifood_EU_National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level'!$B$131:$B$175</c:f>
              <c:strCache>
                <c:ptCount val="45"/>
                <c:pt idx="0">
                  <c:v>3.4.2</c:v>
                </c:pt>
                <c:pt idx="1">
                  <c:v>3.1.5</c:v>
                </c:pt>
                <c:pt idx="2">
                  <c:v>3.3.1</c:v>
                </c:pt>
                <c:pt idx="3">
                  <c:v>3.7.1</c:v>
                </c:pt>
                <c:pt idx="4">
                  <c:v>3.1.1</c:v>
                </c:pt>
                <c:pt idx="5">
                  <c:v>3.1.4</c:v>
                </c:pt>
                <c:pt idx="6">
                  <c:v>3.3.2</c:v>
                </c:pt>
                <c:pt idx="7">
                  <c:v>3.8.2</c:v>
                </c:pt>
                <c:pt idx="8">
                  <c:v>3.2.1</c:v>
                </c:pt>
                <c:pt idx="9">
                  <c:v>3.4.4</c:v>
                </c:pt>
                <c:pt idx="10">
                  <c:v>3.6.2</c:v>
                </c:pt>
                <c:pt idx="11">
                  <c:v>3.8.3</c:v>
                </c:pt>
                <c:pt idx="12">
                  <c:v>3.5.4</c:v>
                </c:pt>
                <c:pt idx="13">
                  <c:v>3.5.5</c:v>
                </c:pt>
                <c:pt idx="14">
                  <c:v>3.5.1</c:v>
                </c:pt>
                <c:pt idx="15">
                  <c:v>3.7.2</c:v>
                </c:pt>
                <c:pt idx="16">
                  <c:v>3.8.1</c:v>
                </c:pt>
                <c:pt idx="17">
                  <c:v>3.10.1</c:v>
                </c:pt>
                <c:pt idx="18">
                  <c:v>3.2.2</c:v>
                </c:pt>
                <c:pt idx="19">
                  <c:v>3.1.6</c:v>
                </c:pt>
                <c:pt idx="20">
                  <c:v>3.6.3</c:v>
                </c:pt>
                <c:pt idx="21">
                  <c:v>3.4.5</c:v>
                </c:pt>
                <c:pt idx="22">
                  <c:v>3.4.1</c:v>
                </c:pt>
                <c:pt idx="23">
                  <c:v>3.3.4</c:v>
                </c:pt>
                <c:pt idx="24">
                  <c:v>3.2.3</c:v>
                </c:pt>
                <c:pt idx="25">
                  <c:v>3.4.3</c:v>
                </c:pt>
                <c:pt idx="26">
                  <c:v>3.1.3</c:v>
                </c:pt>
                <c:pt idx="27">
                  <c:v>3.9.9</c:v>
                </c:pt>
                <c:pt idx="28">
                  <c:v>3.6.1</c:v>
                </c:pt>
                <c:pt idx="29">
                  <c:v>3.8.4</c:v>
                </c:pt>
                <c:pt idx="30">
                  <c:v>3.3.3</c:v>
                </c:pt>
                <c:pt idx="31">
                  <c:v>3.9.4</c:v>
                </c:pt>
                <c:pt idx="32">
                  <c:v>3.9.5</c:v>
                </c:pt>
                <c:pt idx="33">
                  <c:v>3.9.12</c:v>
                </c:pt>
                <c:pt idx="34">
                  <c:v>3.9.6</c:v>
                </c:pt>
                <c:pt idx="35">
                  <c:v>3.9.1</c:v>
                </c:pt>
                <c:pt idx="36">
                  <c:v>3.9.7</c:v>
                </c:pt>
                <c:pt idx="37">
                  <c:v>3.9.15</c:v>
                </c:pt>
                <c:pt idx="38">
                  <c:v>3.9.13</c:v>
                </c:pt>
                <c:pt idx="39">
                  <c:v>3.1.2</c:v>
                </c:pt>
                <c:pt idx="40">
                  <c:v>3.9.14</c:v>
                </c:pt>
                <c:pt idx="41">
                  <c:v>3.5.3</c:v>
                </c:pt>
                <c:pt idx="42">
                  <c:v>3.7.3</c:v>
                </c:pt>
                <c:pt idx="43">
                  <c:v>3.5.2</c:v>
                </c:pt>
                <c:pt idx="44">
                  <c:v>3.6.4</c:v>
                </c:pt>
              </c:strCache>
            </c:strRef>
          </c:cat>
          <c:val>
            <c:numRef>
              <c:f>'Agrifood_EU_National level'!$K$131:$K$175</c:f>
              <c:numCache>
                <c:formatCode>#,##0.00\ [$€-1]</c:formatCode>
                <c:ptCount val="45"/>
                <c:pt idx="0">
                  <c:v>562580.4385849057</c:v>
                </c:pt>
                <c:pt idx="1">
                  <c:v>687494.21393258416</c:v>
                </c:pt>
                <c:pt idx="2">
                  <c:v>470895.1840243903</c:v>
                </c:pt>
                <c:pt idx="3">
                  <c:v>556168.758142857</c:v>
                </c:pt>
                <c:pt idx="4">
                  <c:v>517728.09370967752</c:v>
                </c:pt>
                <c:pt idx="5">
                  <c:v>530668.52823529416</c:v>
                </c:pt>
                <c:pt idx="6">
                  <c:v>451953.51291666663</c:v>
                </c:pt>
                <c:pt idx="7">
                  <c:v>521868.41499999998</c:v>
                </c:pt>
                <c:pt idx="8">
                  <c:v>536271.1769767442</c:v>
                </c:pt>
                <c:pt idx="9">
                  <c:v>559378.19536585361</c:v>
                </c:pt>
                <c:pt idx="10">
                  <c:v>654534.22292682924</c:v>
                </c:pt>
                <c:pt idx="11">
                  <c:v>891593.17692307686</c:v>
                </c:pt>
                <c:pt idx="12">
                  <c:v>1039699.3411111111</c:v>
                </c:pt>
                <c:pt idx="13">
                  <c:v>678053.63774193556</c:v>
                </c:pt>
                <c:pt idx="14">
                  <c:v>356379.2786206897</c:v>
                </c:pt>
                <c:pt idx="15">
                  <c:v>393318.1554166667</c:v>
                </c:pt>
                <c:pt idx="16">
                  <c:v>622905.89318181807</c:v>
                </c:pt>
                <c:pt idx="17">
                  <c:v>630868.92333333334</c:v>
                </c:pt>
                <c:pt idx="18">
                  <c:v>802173.27952380956</c:v>
                </c:pt>
                <c:pt idx="19">
                  <c:v>642906.321</c:v>
                </c:pt>
                <c:pt idx="20">
                  <c:v>612376.21833333327</c:v>
                </c:pt>
                <c:pt idx="21">
                  <c:v>747240.08312499989</c:v>
                </c:pt>
                <c:pt idx="22">
                  <c:v>750530.12357142859</c:v>
                </c:pt>
                <c:pt idx="23">
                  <c:v>522207.01857142855</c:v>
                </c:pt>
                <c:pt idx="24">
                  <c:v>333152.87692307687</c:v>
                </c:pt>
                <c:pt idx="25">
                  <c:v>758409.82499999995</c:v>
                </c:pt>
                <c:pt idx="26">
                  <c:v>649945.50777777785</c:v>
                </c:pt>
                <c:pt idx="27">
                  <c:v>587001.66625000001</c:v>
                </c:pt>
                <c:pt idx="28">
                  <c:v>1000532.4328571429</c:v>
                </c:pt>
                <c:pt idx="29">
                  <c:v>696369.58999999985</c:v>
                </c:pt>
                <c:pt idx="30">
                  <c:v>1106222.7283333333</c:v>
                </c:pt>
                <c:pt idx="31">
                  <c:v>799246.66500000004</c:v>
                </c:pt>
                <c:pt idx="32">
                  <c:v>678826.42999999993</c:v>
                </c:pt>
                <c:pt idx="33">
                  <c:v>437082.66666666669</c:v>
                </c:pt>
                <c:pt idx="34">
                  <c:v>905812.53499999992</c:v>
                </c:pt>
                <c:pt idx="35">
                  <c:v>794551.45499999996</c:v>
                </c:pt>
                <c:pt idx="36">
                  <c:v>706226.34000000008</c:v>
                </c:pt>
                <c:pt idx="37">
                  <c:v>683899.55</c:v>
                </c:pt>
                <c:pt idx="38">
                  <c:v>472104.75</c:v>
                </c:pt>
                <c:pt idx="39">
                  <c:v>1289049.1599999999</c:v>
                </c:pt>
                <c:pt idx="40">
                  <c:v>360300</c:v>
                </c:pt>
                <c:pt idx="41">
                  <c:v>1981838.64</c:v>
                </c:pt>
                <c:pt idx="42">
                  <c:v>812638.8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7F-4645-8891-1136A41EE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>
                      <a:solidFill>
                        <a:schemeClr val="tx1"/>
                      </a:solidFill>
                    </a:rPr>
                    <a:t>Εκ. €</a:t>
                  </a:r>
                  <a:endParaRPr lang="en-GB">
                    <a:solidFill>
                      <a:schemeClr val="tx1"/>
                    </a:solidFill>
                  </a:endParaRP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υποβληθεισών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>
              <a:defRPr sz="1200"/>
            </a:pPr>
            <a:r>
              <a:rPr lang="el-GR" sz="1200" baseline="0"/>
              <a:t>(Δ.Δ. ανά Περιφέρεια στον τομέα της αγροδιατροφής / Δ.Δ. ανά Περιφέρεια 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'Agrifood_EU_National level'!$D$216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level'!$A$217:$A$229</c:f>
              <c:strCache>
                <c:ptCount val="13"/>
                <c:pt idx="0">
                  <c:v>Θεσσαλία</c:v>
                </c:pt>
                <c:pt idx="1">
                  <c:v>Πελοπόννησος</c:v>
                </c:pt>
                <c:pt idx="2">
                  <c:v>Κ. Μακεδονία</c:v>
                </c:pt>
                <c:pt idx="3">
                  <c:v>Ν.Αιγαίο</c:v>
                </c:pt>
                <c:pt idx="4">
                  <c:v>Β. Αγαίο</c:v>
                </c:pt>
                <c:pt idx="5">
                  <c:v>Σ. Ελλάδα</c:v>
                </c:pt>
                <c:pt idx="6">
                  <c:v>Κρήτη</c:v>
                </c:pt>
                <c:pt idx="7">
                  <c:v>Ήπειρος</c:v>
                </c:pt>
                <c:pt idx="8">
                  <c:v>Ανατ. Μακεδονία &amp; Θράκη</c:v>
                </c:pt>
                <c:pt idx="9">
                  <c:v>Δ. Ελλάδα</c:v>
                </c:pt>
                <c:pt idx="10">
                  <c:v>Δ. Μακεδονία</c:v>
                </c:pt>
                <c:pt idx="11">
                  <c:v>Αττική</c:v>
                </c:pt>
                <c:pt idx="12">
                  <c:v>Ιόνια Νησιά</c:v>
                </c:pt>
              </c:strCache>
            </c:strRef>
          </c:cat>
          <c:val>
            <c:numRef>
              <c:f>'Agrifood_EU_National level'!$D$217:$D$229</c:f>
              <c:numCache>
                <c:formatCode>0.0%</c:formatCode>
                <c:ptCount val="13"/>
                <c:pt idx="0">
                  <c:v>0.45846217160609448</c:v>
                </c:pt>
                <c:pt idx="1">
                  <c:v>0.28736556912482519</c:v>
                </c:pt>
                <c:pt idx="2">
                  <c:v>0.25369726308457691</c:v>
                </c:pt>
                <c:pt idx="3">
                  <c:v>0.22666222690294477</c:v>
                </c:pt>
                <c:pt idx="4">
                  <c:v>0.21364483978680041</c:v>
                </c:pt>
                <c:pt idx="5">
                  <c:v>0.21323300266481446</c:v>
                </c:pt>
                <c:pt idx="6">
                  <c:v>0.19387359565809767</c:v>
                </c:pt>
                <c:pt idx="7">
                  <c:v>0.19272035660397382</c:v>
                </c:pt>
                <c:pt idx="8">
                  <c:v>0.18571332636533652</c:v>
                </c:pt>
                <c:pt idx="9">
                  <c:v>0.18327618642279428</c:v>
                </c:pt>
                <c:pt idx="10">
                  <c:v>0.18006015938047867</c:v>
                </c:pt>
                <c:pt idx="11">
                  <c:v>0.14559499757135472</c:v>
                </c:pt>
                <c:pt idx="12">
                  <c:v>0.14226096316253967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5-0449-8D2D-958A0E0C4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'Agrifood_EU_National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0-457B-BCD8-50D76D79A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'Health_Med_EU_National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B-40CC-90A2-3704C1537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A-4233-93B9-7864DDB662E6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4A-4233-93B9-7864DDB662E6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4A-4233-93B9-7864DDB662E6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A-4233-93B9-7864DDB662E6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E4A-4233-93B9-7864DDB662E6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A-4233-93B9-7864DDB662E6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A-4233-93B9-7864DDB662E6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A-4233-93B9-7864DDB662E6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A-4233-93B9-7864DDB662E6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A-4233-93B9-7864DDB66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4A-4233-93B9-7864DDB66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'Health_Med_EU_National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B-4702-BD57-BFF1A0EC0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A-434C-8F0B-03F81D7153B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EA-434C-8F0B-03F81D7153B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EA-434C-8F0B-03F81D7153B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A-434C-8F0B-03F81D7153B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EA-434C-8F0B-03F81D7153B0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A-434C-8F0B-03F81D7153B0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A-434C-8F0B-03F81D7153B0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A-434C-8F0B-03F81D7153B0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A-434C-8F0B-03F81D7153B0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A-434C-8F0B-03F81D715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EA-434C-8F0B-03F81D71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'Health_Med_EU_National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F-4C5A-A1E2-78B2A072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2-490F-AF84-33EBBC652EB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92-490F-AF84-33EBBC652EB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92-490F-AF84-33EBBC652EB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2-490F-AF84-33EBBC652EB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92-490F-AF84-33EBBC652EB4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2-490F-AF84-33EBBC652EB4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2-490F-AF84-33EBBC652EB4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2-490F-AF84-33EBBC652EB4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2-490F-AF84-33EBBC652EB4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2-490F-AF84-33EBBC652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92-490F-AF84-33EBBC65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'Health_Med_EU_National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5CB-A7F6-B0A84A098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3-432A-A150-14D1BA5F3DB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83-432A-A150-14D1BA5F3DB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83-432A-A150-14D1BA5F3DB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83-432A-A150-14D1BA5F3DB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83-432A-A150-14D1BA5F3DB7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3-432A-A150-14D1BA5F3DB7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3-432A-A150-14D1BA5F3DB7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3-432A-A150-14D1BA5F3DB7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83-432A-A150-14D1BA5F3DB7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83-432A-A150-14D1BA5F3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83-432A-A150-14D1BA5F3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'Health_Med_EU_National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F-4769-BE78-DD8A9D84D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9-4F58-97A0-D7B47BDBF0BB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79-4F58-97A0-D7B47BDBF0BB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79-4F58-97A0-D7B47BDBF0BB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679-4F58-97A0-D7B47BDBF0BB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679-4F58-97A0-D7B47BDBF0BB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9-4F58-97A0-D7B47BDBF0BB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9-4F58-97A0-D7B47BDBF0BB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9-4F58-97A0-D7B47BDBF0BB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9-4F58-97A0-D7B47BDBF0BB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9-4F58-97A0-D7B47BDBF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79-4F58-97A0-D7B47BDBF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1-4543-BBFA-5A90447A063D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91-4543-BBFA-5A90447A063D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91-4543-BBFA-5A90447A063D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1-4543-BBFA-5A90447A063D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91-4543-BBFA-5A90447A063D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1-4543-BBFA-5A90447A063D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1-4543-BBFA-5A90447A063D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1-4543-BBFA-5A90447A063D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1-4543-BBFA-5A90447A063D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1-4543-BBFA-5A90447A06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91-4543-BBFA-5A90447A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6-4264-A34C-23C63F41ECA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6-4264-A34C-23C63F41ECA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76-4264-A34C-23C63F41ECA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76-4264-A34C-23C63F41ECA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76-4264-A34C-23C63F41ECA5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6-4264-A34C-23C63F41ECA5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6-4264-A34C-23C63F41ECA5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6-4264-A34C-23C63F41ECA5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6-4264-A34C-23C63F41ECA5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6-4264-A34C-23C63F41E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76-4264-A34C-23C63F41E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'Health_Med_EU_National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D-4E28-B06D-F25E8E7A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'Health_Med_EU_National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7-4FEF-AE2E-782169967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6-4015-8394-76712E2E6356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56-4015-8394-76712E2E6356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56-4015-8394-76712E2E6356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56-4015-8394-76712E2E6356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56-4015-8394-76712E2E63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6-4015-8394-76712E2E6356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6-4015-8394-76712E2E63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6-4015-8394-76712E2E6356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6-4015-8394-76712E2E63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56-4015-8394-76712E2E6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56-4015-8394-76712E2E6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'Health_Med_EU_National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A-44A9-9625-E50C0878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D-4919-AD53-462EA997526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ED-4919-AD53-462EA997526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ED-4919-AD53-462EA997526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ED-4919-AD53-462EA9975264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ED-4919-AD53-462EA9975264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D-4919-AD53-462EA9975264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D-4919-AD53-462EA99752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D-4919-AD53-462EA9975264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D-4919-AD53-462EA99752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D-4919-AD53-462EA9975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ED-4919-AD53-462EA9975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9-43FD-8E8A-6773FE249DF2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59-43FD-8E8A-6773FE249DF2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59-43FD-8E8A-6773FE249DF2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9-43FD-8E8A-6773FE249DF2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59-43FD-8E8A-6773FE249DF2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9-43FD-8E8A-6773FE249DF2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9-43FD-8E8A-6773FE249DF2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9-43FD-8E8A-6773FE249D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9-43FD-8E8A-6773FE249D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9-43FD-8E8A-6773FE249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59-43FD-8E8A-6773FE249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'Health_Med_EU_National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9-413F-8D0F-C7EB95D0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'Health_Med_EU_National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55C-9C65-3C8E94C68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FD-4DC5-AE19-C0C95330F2A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FD-4DC5-AE19-C0C95330F2A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FD-4DC5-AE19-C0C95330F2A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FD-4DC5-AE19-C0C95330F2A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FD-4DC5-AE19-C0C95330F2AC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D-4DC5-AE19-C0C95330F2AC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D-4DC5-AE19-C0C95330F2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D-4DC5-AE19-C0C95330F2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FD-4DC5-AE19-C0C95330F2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D-4DC5-AE19-C0C95330F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FD-4DC5-AE19-C0C95330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'Agrifood_EU_National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C89-A2E2-455DFA31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B-4E31-BDE1-652A170A250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4B-4E31-BDE1-652A170A250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4B-4E31-BDE1-652A170A250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4B-4E31-BDE1-652A170A250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4B-4E31-BDE1-652A170A2504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B-4E31-BDE1-652A170A2504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B-4E31-BDE1-652A170A25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B-4E31-BDE1-652A170A25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B-4E31-BDE1-652A170A25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B-4E31-BDE1-652A170A2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4B-4E31-BDE1-652A170A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'Health_Med_EU_National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2-45E1-8E39-82B67D66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'Health_Med_EU_National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C-4072-B38D-A5BE2EDF7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3-481E-9567-6DCEABEF29BB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3-481E-9567-6DCEABEF29BB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53-481E-9567-6DCEABEF29BB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3-481E-9567-6DCEABEF29BB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53-481E-9567-6DCEABEF29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53-481E-9567-6DCEABEF29BB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3-481E-9567-6DCEABEF29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3-481E-9567-6DCEABEF29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53-481E-9567-6DCEABEF29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53-481E-9567-6DCEABEF2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53-481E-9567-6DCEABEF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'Health_Med_EU_National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9-45BE-89A0-78E3F9550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21-473E-A396-EAE5D39C28E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21-473E-A396-EAE5D39C28E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21-473E-A396-EAE5D39C28E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1-473E-A396-EAE5D39C28E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21-473E-A396-EAE5D39C28E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1-473E-A396-EAE5D39C28E4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1-473E-A396-EAE5D39C2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1-473E-A396-EAE5D39C2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1-473E-A396-EAE5D39C28E4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1-473E-A396-EAE5D39C2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'Health_Med_EU_National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'Health_Med_EU_National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21-473E-A396-EAE5D39C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της</a:t>
            </a:r>
            <a:r>
              <a:rPr lang="el-GR" sz="1600" baseline="0"/>
              <a:t> </a:t>
            </a:r>
            <a:r>
              <a:rPr lang="el-GR" sz="1600"/>
              <a:t>Υγείας</a:t>
            </a:r>
            <a:r>
              <a:rPr lang="el-GR" sz="1600" baseline="0"/>
              <a:t> και Φαρμάκων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'Health_Med_EU_National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level'!$B$131:$B$171</c:f>
              <c:strCache>
                <c:ptCount val="41"/>
                <c:pt idx="0">
                  <c:v>5.5.2</c:v>
                </c:pt>
                <c:pt idx="1">
                  <c:v>5.7.4</c:v>
                </c:pt>
                <c:pt idx="2">
                  <c:v>5.9.1</c:v>
                </c:pt>
                <c:pt idx="3">
                  <c:v>5.5.7</c:v>
                </c:pt>
                <c:pt idx="4">
                  <c:v>5.4.2</c:v>
                </c:pt>
                <c:pt idx="5">
                  <c:v>5.5.5</c:v>
                </c:pt>
                <c:pt idx="6">
                  <c:v>5.5.3</c:v>
                </c:pt>
                <c:pt idx="7">
                  <c:v>5.7.1</c:v>
                </c:pt>
                <c:pt idx="8">
                  <c:v>5.5.1</c:v>
                </c:pt>
                <c:pt idx="9">
                  <c:v>5.7.3</c:v>
                </c:pt>
                <c:pt idx="10">
                  <c:v>5.7.8</c:v>
                </c:pt>
                <c:pt idx="11">
                  <c:v>5.4.3</c:v>
                </c:pt>
                <c:pt idx="12">
                  <c:v>5.7.2</c:v>
                </c:pt>
                <c:pt idx="13">
                  <c:v>5.7.7</c:v>
                </c:pt>
                <c:pt idx="14">
                  <c:v>5.4.1</c:v>
                </c:pt>
                <c:pt idx="15">
                  <c:v>5.6.2</c:v>
                </c:pt>
                <c:pt idx="16">
                  <c:v>5.5.6</c:v>
                </c:pt>
                <c:pt idx="17">
                  <c:v>5.5.4</c:v>
                </c:pt>
                <c:pt idx="18">
                  <c:v>5.1.7</c:v>
                </c:pt>
                <c:pt idx="19">
                  <c:v>5.2.3</c:v>
                </c:pt>
                <c:pt idx="20">
                  <c:v>5.1.3</c:v>
                </c:pt>
                <c:pt idx="21">
                  <c:v>5.1.1</c:v>
                </c:pt>
                <c:pt idx="22">
                  <c:v>5.6.1</c:v>
                </c:pt>
                <c:pt idx="23">
                  <c:v>5.1.2</c:v>
                </c:pt>
                <c:pt idx="24">
                  <c:v>5.1.9</c:v>
                </c:pt>
                <c:pt idx="25">
                  <c:v>5.1.8</c:v>
                </c:pt>
                <c:pt idx="26">
                  <c:v>5.1.5</c:v>
                </c:pt>
                <c:pt idx="27">
                  <c:v>5.6.3</c:v>
                </c:pt>
                <c:pt idx="28">
                  <c:v>5.5.8</c:v>
                </c:pt>
                <c:pt idx="29">
                  <c:v>5.7.5</c:v>
                </c:pt>
                <c:pt idx="30">
                  <c:v>5.3.1</c:v>
                </c:pt>
                <c:pt idx="31">
                  <c:v>5.2.5</c:v>
                </c:pt>
                <c:pt idx="32">
                  <c:v>5.1.4</c:v>
                </c:pt>
                <c:pt idx="33">
                  <c:v>5.3.2</c:v>
                </c:pt>
                <c:pt idx="34">
                  <c:v>5.7.6</c:v>
                </c:pt>
                <c:pt idx="35">
                  <c:v>5.8.2</c:v>
                </c:pt>
                <c:pt idx="36">
                  <c:v>5.8.1</c:v>
                </c:pt>
                <c:pt idx="37">
                  <c:v>5.1.6</c:v>
                </c:pt>
                <c:pt idx="38">
                  <c:v>5.2.1</c:v>
                </c:pt>
                <c:pt idx="39">
                  <c:v>5.2.4</c:v>
                </c:pt>
                <c:pt idx="40">
                  <c:v>5.2.2</c:v>
                </c:pt>
              </c:strCache>
            </c:strRef>
          </c:cat>
          <c:val>
            <c:numRef>
              <c:f>'Health_Med_EU_National level'!$H$131:$H$171</c:f>
              <c:numCache>
                <c:formatCode>General</c:formatCode>
                <c:ptCount val="41"/>
                <c:pt idx="0">
                  <c:v>90</c:v>
                </c:pt>
                <c:pt idx="1">
                  <c:v>78</c:v>
                </c:pt>
                <c:pt idx="2">
                  <c:v>67</c:v>
                </c:pt>
                <c:pt idx="3">
                  <c:v>66</c:v>
                </c:pt>
                <c:pt idx="4">
                  <c:v>58</c:v>
                </c:pt>
                <c:pt idx="5">
                  <c:v>49</c:v>
                </c:pt>
                <c:pt idx="6">
                  <c:v>48</c:v>
                </c:pt>
                <c:pt idx="7">
                  <c:v>43</c:v>
                </c:pt>
                <c:pt idx="8">
                  <c:v>43</c:v>
                </c:pt>
                <c:pt idx="9">
                  <c:v>38</c:v>
                </c:pt>
                <c:pt idx="10">
                  <c:v>31</c:v>
                </c:pt>
                <c:pt idx="11">
                  <c:v>27</c:v>
                </c:pt>
                <c:pt idx="12">
                  <c:v>20</c:v>
                </c:pt>
                <c:pt idx="13">
                  <c:v>19</c:v>
                </c:pt>
                <c:pt idx="14">
                  <c:v>18</c:v>
                </c:pt>
                <c:pt idx="15">
                  <c:v>17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15-A24E-B458-D8AD3932A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της </a:t>
            </a:r>
            <a:r>
              <a:rPr lang="el-GR" sz="1600" b="0" i="0" u="none" strike="noStrike" baseline="0">
                <a:effectLst/>
              </a:rPr>
              <a:t>Υγείας και Φαρμάκων 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'Health_Med_EU_National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level'!$B$131:$B$171</c:f>
              <c:strCache>
                <c:ptCount val="41"/>
                <c:pt idx="0">
                  <c:v>5.5.2</c:v>
                </c:pt>
                <c:pt idx="1">
                  <c:v>5.7.4</c:v>
                </c:pt>
                <c:pt idx="2">
                  <c:v>5.9.1</c:v>
                </c:pt>
                <c:pt idx="3">
                  <c:v>5.5.7</c:v>
                </c:pt>
                <c:pt idx="4">
                  <c:v>5.4.2</c:v>
                </c:pt>
                <c:pt idx="5">
                  <c:v>5.5.5</c:v>
                </c:pt>
                <c:pt idx="6">
                  <c:v>5.5.3</c:v>
                </c:pt>
                <c:pt idx="7">
                  <c:v>5.7.1</c:v>
                </c:pt>
                <c:pt idx="8">
                  <c:v>5.5.1</c:v>
                </c:pt>
                <c:pt idx="9">
                  <c:v>5.7.3</c:v>
                </c:pt>
                <c:pt idx="10">
                  <c:v>5.7.8</c:v>
                </c:pt>
                <c:pt idx="11">
                  <c:v>5.4.3</c:v>
                </c:pt>
                <c:pt idx="12">
                  <c:v>5.7.2</c:v>
                </c:pt>
                <c:pt idx="13">
                  <c:v>5.7.7</c:v>
                </c:pt>
                <c:pt idx="14">
                  <c:v>5.4.1</c:v>
                </c:pt>
                <c:pt idx="15">
                  <c:v>5.6.2</c:v>
                </c:pt>
                <c:pt idx="16">
                  <c:v>5.5.6</c:v>
                </c:pt>
                <c:pt idx="17">
                  <c:v>5.5.4</c:v>
                </c:pt>
                <c:pt idx="18">
                  <c:v>5.1.7</c:v>
                </c:pt>
                <c:pt idx="19">
                  <c:v>5.2.3</c:v>
                </c:pt>
                <c:pt idx="20">
                  <c:v>5.1.3</c:v>
                </c:pt>
                <c:pt idx="21">
                  <c:v>5.1.1</c:v>
                </c:pt>
                <c:pt idx="22">
                  <c:v>5.6.1</c:v>
                </c:pt>
                <c:pt idx="23">
                  <c:v>5.1.2</c:v>
                </c:pt>
                <c:pt idx="24">
                  <c:v>5.1.9</c:v>
                </c:pt>
                <c:pt idx="25">
                  <c:v>5.1.8</c:v>
                </c:pt>
                <c:pt idx="26">
                  <c:v>5.1.5</c:v>
                </c:pt>
                <c:pt idx="27">
                  <c:v>5.6.3</c:v>
                </c:pt>
                <c:pt idx="28">
                  <c:v>5.5.8</c:v>
                </c:pt>
                <c:pt idx="29">
                  <c:v>5.7.5</c:v>
                </c:pt>
                <c:pt idx="30">
                  <c:v>5.3.1</c:v>
                </c:pt>
                <c:pt idx="31">
                  <c:v>5.2.5</c:v>
                </c:pt>
                <c:pt idx="32">
                  <c:v>5.1.4</c:v>
                </c:pt>
                <c:pt idx="33">
                  <c:v>5.3.2</c:v>
                </c:pt>
                <c:pt idx="34">
                  <c:v>5.7.6</c:v>
                </c:pt>
                <c:pt idx="35">
                  <c:v>5.8.2</c:v>
                </c:pt>
                <c:pt idx="36">
                  <c:v>5.8.1</c:v>
                </c:pt>
                <c:pt idx="37">
                  <c:v>5.1.6</c:v>
                </c:pt>
                <c:pt idx="38">
                  <c:v>5.2.1</c:v>
                </c:pt>
                <c:pt idx="39">
                  <c:v>5.2.4</c:v>
                </c:pt>
                <c:pt idx="40">
                  <c:v>5.2.2</c:v>
                </c:pt>
              </c:strCache>
            </c:strRef>
          </c:cat>
          <c:val>
            <c:numRef>
              <c:f>'Health_Med_EU_National level'!$K$131:$K$171</c:f>
              <c:numCache>
                <c:formatCode>#,##0.00\ [$€-1]</c:formatCode>
                <c:ptCount val="41"/>
                <c:pt idx="0">
                  <c:v>571518.65288888896</c:v>
                </c:pt>
                <c:pt idx="1">
                  <c:v>759060.02871794871</c:v>
                </c:pt>
                <c:pt idx="2">
                  <c:v>638361.441044776</c:v>
                </c:pt>
                <c:pt idx="3">
                  <c:v>468404.38090909092</c:v>
                </c:pt>
                <c:pt idx="4">
                  <c:v>651124.31172413786</c:v>
                </c:pt>
                <c:pt idx="5">
                  <c:v>715547.13714285707</c:v>
                </c:pt>
                <c:pt idx="6">
                  <c:v>427199.26020833332</c:v>
                </c:pt>
                <c:pt idx="7">
                  <c:v>698968.14162790694</c:v>
                </c:pt>
                <c:pt idx="8">
                  <c:v>662781.06999999995</c:v>
                </c:pt>
                <c:pt idx="9">
                  <c:v>742498.93394736852</c:v>
                </c:pt>
                <c:pt idx="10">
                  <c:v>825437.80580645159</c:v>
                </c:pt>
                <c:pt idx="11">
                  <c:v>487506.83925925929</c:v>
                </c:pt>
                <c:pt idx="12">
                  <c:v>787839.27750000008</c:v>
                </c:pt>
                <c:pt idx="13">
                  <c:v>511909.95368421049</c:v>
                </c:pt>
                <c:pt idx="14">
                  <c:v>805003.60666666657</c:v>
                </c:pt>
                <c:pt idx="15">
                  <c:v>622221.94529411767</c:v>
                </c:pt>
                <c:pt idx="16">
                  <c:v>668513.07076923072</c:v>
                </c:pt>
                <c:pt idx="17">
                  <c:v>810741.1072727273</c:v>
                </c:pt>
                <c:pt idx="18">
                  <c:v>936796.49545454537</c:v>
                </c:pt>
                <c:pt idx="19">
                  <c:v>790439.82363636349</c:v>
                </c:pt>
                <c:pt idx="20">
                  <c:v>515228.82555555552</c:v>
                </c:pt>
                <c:pt idx="21">
                  <c:v>507479.97888888896</c:v>
                </c:pt>
                <c:pt idx="22">
                  <c:v>672269.22111111111</c:v>
                </c:pt>
                <c:pt idx="23">
                  <c:v>347505.21375</c:v>
                </c:pt>
                <c:pt idx="24">
                  <c:v>425956.35428571427</c:v>
                </c:pt>
                <c:pt idx="25">
                  <c:v>418023.78142857138</c:v>
                </c:pt>
                <c:pt idx="26">
                  <c:v>668039.18500000006</c:v>
                </c:pt>
                <c:pt idx="27">
                  <c:v>722666.62000000011</c:v>
                </c:pt>
                <c:pt idx="28">
                  <c:v>752296.63</c:v>
                </c:pt>
                <c:pt idx="29">
                  <c:v>638392.61400000006</c:v>
                </c:pt>
                <c:pt idx="30">
                  <c:v>1254625.7749999999</c:v>
                </c:pt>
                <c:pt idx="31">
                  <c:v>396096.2</c:v>
                </c:pt>
                <c:pt idx="32">
                  <c:v>721961.51000000013</c:v>
                </c:pt>
                <c:pt idx="33">
                  <c:v>451109.60666666663</c:v>
                </c:pt>
                <c:pt idx="34">
                  <c:v>1449426.57</c:v>
                </c:pt>
                <c:pt idx="35">
                  <c:v>761710.625</c:v>
                </c:pt>
                <c:pt idx="36">
                  <c:v>680989.65</c:v>
                </c:pt>
                <c:pt idx="37">
                  <c:v>878271.70499999996</c:v>
                </c:pt>
                <c:pt idx="38">
                  <c:v>1479167.67</c:v>
                </c:pt>
                <c:pt idx="39">
                  <c:v>2151440.7799999998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F-BD49-B168-500A3E5A1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υποβληθεισών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aseline="0"/>
              <a:t>στο ΕΔΚ (Α΄ και Β΄ Κύκλος)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/>
            </a:pPr>
            <a:r>
              <a:rPr lang="el-GR" sz="1200" baseline="0"/>
              <a:t>(Δ.Δ.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στον τομέα της υγείας και των φαρμάκων/ 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'Health_Med_EU_National level'!$D$214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'Health_Med_EU_National level'!$A$215:$A$227</c:f>
              <c:strCache>
                <c:ptCount val="13"/>
                <c:pt idx="0">
                  <c:v>Ήπειρος</c:v>
                </c:pt>
                <c:pt idx="1">
                  <c:v>Αττική</c:v>
                </c:pt>
                <c:pt idx="2">
                  <c:v>Κρήτη</c:v>
                </c:pt>
                <c:pt idx="3">
                  <c:v>Σ. Ελλάδα</c:v>
                </c:pt>
                <c:pt idx="4">
                  <c:v>Θεσσαλία</c:v>
                </c:pt>
                <c:pt idx="5">
                  <c:v>Δ. Ελλάδα</c:v>
                </c:pt>
                <c:pt idx="6">
                  <c:v>Κ. Μακεδονία</c:v>
                </c:pt>
                <c:pt idx="7">
                  <c:v>Ανατ. Μακεδονία &amp; Θράκη</c:v>
                </c:pt>
                <c:pt idx="8">
                  <c:v>Δ. Μακεδονία</c:v>
                </c:pt>
                <c:pt idx="9">
                  <c:v>Ν.Αιγαίο</c:v>
                </c:pt>
                <c:pt idx="10">
                  <c:v>Πελοπόννησος</c:v>
                </c:pt>
                <c:pt idx="11">
                  <c:v>Β. Αγαίο</c:v>
                </c:pt>
                <c:pt idx="12">
                  <c:v>Ιόνια Νησιά</c:v>
                </c:pt>
              </c:strCache>
            </c:strRef>
          </c:cat>
          <c:val>
            <c:numRef>
              <c:f>'Health_Med_EU_National level'!$D$215:$D$227</c:f>
              <c:numCache>
                <c:formatCode>0.0%</c:formatCode>
                <c:ptCount val="13"/>
                <c:pt idx="0">
                  <c:v>0.28026521553505962</c:v>
                </c:pt>
                <c:pt idx="1">
                  <c:v>0.20061617227133249</c:v>
                </c:pt>
                <c:pt idx="2">
                  <c:v>0.19517118444482442</c:v>
                </c:pt>
                <c:pt idx="3">
                  <c:v>0.17221168682301513</c:v>
                </c:pt>
                <c:pt idx="4">
                  <c:v>0.16220307269853146</c:v>
                </c:pt>
                <c:pt idx="5">
                  <c:v>0.15435198660671087</c:v>
                </c:pt>
                <c:pt idx="6">
                  <c:v>0.15078399342769422</c:v>
                </c:pt>
                <c:pt idx="7">
                  <c:v>0.12891310294098784</c:v>
                </c:pt>
                <c:pt idx="8">
                  <c:v>0.10164048326219029</c:v>
                </c:pt>
                <c:pt idx="9">
                  <c:v>6.7938192155925323E-2</c:v>
                </c:pt>
                <c:pt idx="10">
                  <c:v>6.1292622165547504E-2</c:v>
                </c:pt>
                <c:pt idx="11">
                  <c:v>4.9770629681420292E-2</c:v>
                </c:pt>
                <c:pt idx="12">
                  <c:v>3.62650130515699E-2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1-8D4E-8A26-9AD8A0CAE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'ICT_EU_National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01D-8BD4-C059BD04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5-413B-A44D-E119108504D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55-413B-A44D-E119108504D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55-413B-A44D-E119108504D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55-413B-A44D-E119108504D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55-413B-A44D-E119108504D7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5-413B-A44D-E119108504D7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5-413B-A44D-E119108504D7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5-413B-A44D-E119108504D7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5-413B-A44D-E119108504D7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5-413B-A44D-E11910850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55-413B-A44D-E11910850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5-412E-9751-D5989FB79926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A5-412E-9751-D5989FB79926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A5-412E-9751-D5989FB79926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5-412E-9751-D5989FB79926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A5-412E-9751-D5989FB79926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5-412E-9751-D5989FB79926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5-412E-9751-D5989FB79926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5-412E-9751-D5989FB79926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5-412E-9751-D5989FB79926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5-412E-9751-D5989FB79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A5-412E-9751-D5989FB7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'ICT_EU_National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7-45F6-907F-CF1DA69C5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8-40B1-BD01-EA12138F1B4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88-40B1-BD01-EA12138F1B4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88-40B1-BD01-EA12138F1B4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8-40B1-BD01-EA12138F1B4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88-40B1-BD01-EA12138F1B40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0B1-BD01-EA12138F1B40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0B1-BD01-EA12138F1B40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0B1-BD01-EA12138F1B40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8-40B1-BD01-EA12138F1B40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8-40B1-BD01-EA12138F1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88-40B1-BD01-EA12138F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'ICT_EU_National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1-4DE7-B7B7-2486A530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E-4F9A-9630-AEF8C0BBD2B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CE-4F9A-9630-AEF8C0BBD2B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CE-4F9A-9630-AEF8C0BBD2B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E-4F9A-9630-AEF8C0BBD2B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4CE-4F9A-9630-AEF8C0BBD2BC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E-4F9A-9630-AEF8C0BBD2BC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E-4F9A-9630-AEF8C0BBD2BC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E-4F9A-9630-AEF8C0BBD2BC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E-4F9A-9630-AEF8C0BBD2BC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E-4F9A-9630-AEF8C0BBD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CE-4F9A-9630-AEF8C0BBD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'ICT_EU_National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D-4676-BC5B-90C48F47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B-42FF-8873-A2BA08CAD7D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8B-42FF-8873-A2BA08CAD7D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8B-42FF-8873-A2BA08CAD7D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B-42FF-8873-A2BA08CAD7D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68B-42FF-8873-A2BA08CAD7D7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8B-42FF-8873-A2BA08CAD7D7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B-42FF-8873-A2BA08CAD7D7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B-42FF-8873-A2BA08CAD7D7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B-42FF-8873-A2BA08CAD7D7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B-42FF-8873-A2BA08CAD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8B-42FF-8873-A2BA08CAD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'ICT_EU_National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9-44FF-9991-19322277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B-48EE-9A4A-481788B09F8A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3B-48EE-9A4A-481788B09F8A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3B-48EE-9A4A-481788B09F8A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B-48EE-9A4A-481788B09F8A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B-48EE-9A4A-481788B09F8A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B-48EE-9A4A-481788B09F8A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B-48EE-9A4A-481788B09F8A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B-48EE-9A4A-481788B09F8A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B-48EE-9A4A-481788B09F8A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B-48EE-9A4A-481788B09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3B-48EE-9A4A-481788B0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3-49E8-A52B-2AE583383F31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23-49E8-A52B-2AE583383F31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23-49E8-A52B-2AE583383F31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23-49E8-A52B-2AE583383F31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23-49E8-A52B-2AE583383F31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3-49E8-A52B-2AE583383F31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3-49E8-A52B-2AE583383F31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3-49E8-A52B-2AE583383F31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3-49E8-A52B-2AE583383F31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3-49E8-A52B-2AE583383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23-49E8-A52B-2AE583383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'Agrifood_EU_National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0-4AED-9BEE-A23863AC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'ICT_EU_National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F-4C1A-8D3E-C6B76BB7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level'!$W$4:$W$10</c:f>
              <c:strCache>
                <c:ptCount val="7"/>
                <c:pt idx="0">
                  <c:v>KOTINO ANONYMI PTINOTROFIKI EMPORIKI KAI VIOMICHANIKI EPICHEIRISI AEVE</c:v>
                </c:pt>
                <c:pt idx="1">
                  <c:v>PERIFEREIA STEREAS ELLADAS</c:v>
                </c:pt>
                <c:pt idx="2">
                  <c:v>CORE INNOVATION AND TECHNOLOGY OE</c:v>
                </c:pt>
                <c:pt idx="3">
                  <c:v>IRIDA AE-PRODUCTS FOR ANIMAL PRODUCTION-SERVICES</c:v>
                </c:pt>
                <c:pt idx="4">
                  <c:v>NUTRIA ANONYMI BIOMICHANIKI ETAIRIA TYPOPIISIS KAI EMPORIAS AGROTIKON PROIONTON</c:v>
                </c:pt>
                <c:pt idx="5">
                  <c:v>GALAXIDI MARINE FARM AE</c:v>
                </c:pt>
                <c:pt idx="6">
                  <c:v>NEUROPUBLIC AE PLIROFORIKIS &amp; EPIKOINONION</c:v>
                </c:pt>
              </c:strCache>
            </c:strRef>
          </c:cat>
          <c:val>
            <c:numRef>
              <c:f>'ICT_EU_National level'!$X$4:$X$10</c:f>
              <c:numCache>
                <c:formatCode>[$€-2]\ #,##0.0</c:formatCode>
                <c:ptCount val="7"/>
                <c:pt idx="0">
                  <c:v>60000</c:v>
                </c:pt>
                <c:pt idx="1">
                  <c:v>69375</c:v>
                </c:pt>
                <c:pt idx="2">
                  <c:v>131812.5</c:v>
                </c:pt>
                <c:pt idx="3">
                  <c:v>160952.75</c:v>
                </c:pt>
                <c:pt idx="4">
                  <c:v>211564.5</c:v>
                </c:pt>
                <c:pt idx="5">
                  <c:v>247882.26</c:v>
                </c:pt>
                <c:pt idx="6">
                  <c:v>934400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A-4A77-AFCF-F038B7CC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Σ.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1-4CB8-A89B-E60AB290C87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E1-4CB8-A89B-E60AB290C87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E1-4CB8-A89B-E60AB290C87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1-4CB8-A89B-E60AB290C87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9E1-4CB8-A89B-E60AB290C8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1-4CB8-A89B-E60AB290C874}"/>
                </c:ext>
              </c:extLst>
            </c:dLbl>
            <c:dLbl>
              <c:idx val="1"/>
              <c:layout>
                <c:manualLayout>
                  <c:x val="0.28477823678954056"/>
                  <c:y val="3.44784398524250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1-4CB8-A89B-E60AB290C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1-4CB8-A89B-E60AB290C874}"/>
                </c:ext>
              </c:extLst>
            </c:dLbl>
            <c:dLbl>
              <c:idx val="3"/>
              <c:layout>
                <c:manualLayout>
                  <c:x val="-0.33789472489558742"/>
                  <c:y val="-2.96682672133939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1-4CB8-A89B-E60AB290C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1-4CB8-A89B-E60AB290C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level'!$Y$20:$Y$24</c:f>
              <c:numCache>
                <c:formatCode>0.0%</c:formatCode>
                <c:ptCount val="5"/>
                <c:pt idx="0">
                  <c:v>0</c:v>
                </c:pt>
                <c:pt idx="1">
                  <c:v>0.96179763422426678</c:v>
                </c:pt>
                <c:pt idx="2">
                  <c:v>0</c:v>
                </c:pt>
                <c:pt idx="3">
                  <c:v>3.8202365775733167E-2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E1-4CB8-A89B-E60AB290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</a:t>
            </a:r>
            <a:r>
              <a:rPr lang="en-US" baseline="0"/>
              <a:t> </a:t>
            </a:r>
            <a:r>
              <a:rPr lang="el-GR" baseline="0"/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level'!$Q$4:$Q$7</c:f>
              <c:strCache>
                <c:ptCount val="4"/>
                <c:pt idx="0">
                  <c:v>PANEPISTIMIO DYTIKIS MAKEDONIAS</c:v>
                </c:pt>
                <c:pt idx="1">
                  <c:v>GRIGORIADIS KAI SOFOLOGIS OMORRYTHMOS ETAREIA</c:v>
                </c:pt>
                <c:pt idx="2">
                  <c:v>ANONYMI ETAIREIA DIACHEIRISIS APORRIMMATON PER DYTIKIS MAKEDONIAS</c:v>
                </c:pt>
                <c:pt idx="3">
                  <c:v>CLUSTER VIOOIKONOMIAS KAI PERIVALLONTOS DYTIKIS MAKEDONIAS</c:v>
                </c:pt>
              </c:strCache>
            </c:strRef>
          </c:cat>
          <c:val>
            <c:numRef>
              <c:f>'ICT_EU_National level'!$R$4:$R$7</c:f>
              <c:numCache>
                <c:formatCode>[$€-2]\ #,##0.0</c:formatCode>
                <c:ptCount val="4"/>
                <c:pt idx="0">
                  <c:v>20000</c:v>
                </c:pt>
                <c:pt idx="1">
                  <c:v>85750</c:v>
                </c:pt>
                <c:pt idx="2">
                  <c:v>300300</c:v>
                </c:pt>
                <c:pt idx="3">
                  <c:v>1299343.75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7-4B98-A454-CC9567DD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Δ.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19-4317-9B44-1526EAD49358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19-4317-9B44-1526EAD49358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19-4317-9B44-1526EAD49358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19-4317-9B44-1526EAD49358}"/>
              </c:ext>
            </c:extLst>
          </c:dPt>
          <c:dPt>
            <c:idx val="4"/>
            <c:bubble3D val="0"/>
            <c:spPr>
              <a:solidFill>
                <a:srgbClr val="FFC08F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19-4317-9B44-1526EAD49358}"/>
              </c:ext>
            </c:extLst>
          </c:dPt>
          <c:dLbls>
            <c:dLbl>
              <c:idx val="0"/>
              <c:layout>
                <c:manualLayout>
                  <c:x val="-0.30242141238850556"/>
                  <c:y val="-5.02818340961391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9-4317-9B44-1526EAD49358}"/>
                </c:ext>
              </c:extLst>
            </c:dLbl>
            <c:dLbl>
              <c:idx val="1"/>
              <c:layout>
                <c:manualLayout>
                  <c:x val="0.21853354530424704"/>
                  <c:y val="-0.116366965413651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9-4317-9B44-1526EAD493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9-4317-9B44-1526EAD49358}"/>
                </c:ext>
              </c:extLst>
            </c:dLbl>
            <c:dLbl>
              <c:idx val="3"/>
              <c:layout>
                <c:manualLayout>
                  <c:x val="0.20646390333400613"/>
                  <c:y val="0.252683423623386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9-4317-9B44-1526EAD493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9-4317-9B44-1526EAD49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level'!$S$20:$S$24</c:f>
              <c:numCache>
                <c:formatCode>0.0%</c:formatCode>
                <c:ptCount val="5"/>
                <c:pt idx="0">
                  <c:v>1.1727496949018371E-2</c:v>
                </c:pt>
                <c:pt idx="1">
                  <c:v>0.15146062309657227</c:v>
                </c:pt>
                <c:pt idx="2">
                  <c:v>0</c:v>
                </c:pt>
                <c:pt idx="3">
                  <c:v>0</c:v>
                </c:pt>
                <c:pt idx="4">
                  <c:v>0.83681187995440931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19-4317-9B44-1526EAD49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Δ.</a:t>
            </a:r>
            <a:r>
              <a:rPr lang="el-GR" baseline="0"/>
              <a:t>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9-4EEF-AC7E-64651051377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59-4EEF-AC7E-64651051377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59-4EEF-AC7E-64651051377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9-4EEF-AC7E-64651051377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9-4EEF-AC7E-646510513775}"/>
              </c:ext>
            </c:extLst>
          </c:dPt>
          <c:dLbls>
            <c:dLbl>
              <c:idx val="0"/>
              <c:layout>
                <c:manualLayout>
                  <c:x val="0.19048476621945301"/>
                  <c:y val="-0.213108586713917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9-4EEF-AC7E-646510513775}"/>
                </c:ext>
              </c:extLst>
            </c:dLbl>
            <c:dLbl>
              <c:idx val="1"/>
              <c:layout>
                <c:manualLayout>
                  <c:x val="-0.17064754723631317"/>
                  <c:y val="9.25438076339013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9-4EEF-AC7E-646510513775}"/>
                </c:ext>
              </c:extLst>
            </c:dLbl>
            <c:dLbl>
              <c:idx val="2"/>
              <c:layout>
                <c:manualLayout>
                  <c:x val="-0.18173731343419164"/>
                  <c:y val="-0.135211377530846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9-4EEF-AC7E-6465105137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59-4EEF-AC7E-6465105137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59-4EEF-AC7E-646510513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level'!$AW$20:$AW$24</c:f>
              <c:numCache>
                <c:formatCode>0.0%</c:formatCode>
                <c:ptCount val="5"/>
                <c:pt idx="0">
                  <c:v>0.59404983515648102</c:v>
                </c:pt>
                <c:pt idx="1">
                  <c:v>0.20166102565888805</c:v>
                </c:pt>
                <c:pt idx="2">
                  <c:v>0.20428913918463093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59-4EEF-AC7E-646510513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Δ. Ελλάδας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level'!$AU$4:$AU$7</c:f>
              <c:strCache>
                <c:ptCount val="4"/>
                <c:pt idx="0">
                  <c:v>AGROTIKOS KTINOTROFIKOS SINETAIRISMOS DITIKIS ALLADOS</c:v>
                </c:pt>
                <c:pt idx="1">
                  <c:v>KALLIERGEIES YDROVION ORGANISMON ANONYMOS ETAIREIA</c:v>
                </c:pt>
                <c:pt idx="2">
                  <c:v>INSTITOUTO TECHNOLOGIAS YPOLOGISTONKAI EKDOSEON DIOFANTOS</c:v>
                </c:pt>
                <c:pt idx="3">
                  <c:v>PANEPISTIMIO PATRON</c:v>
                </c:pt>
              </c:strCache>
            </c:strRef>
          </c:cat>
          <c:val>
            <c:numRef>
              <c:f>'ICT_EU_National level'!$AV$4:$AV$7</c:f>
              <c:numCache>
                <c:formatCode>General</c:formatCode>
                <c:ptCount val="4"/>
                <c:pt idx="0">
                  <c:v>124687.5</c:v>
                </c:pt>
                <c:pt idx="1">
                  <c:v>144701.73000000001</c:v>
                </c:pt>
                <c:pt idx="2">
                  <c:v>272900</c:v>
                </c:pt>
                <c:pt idx="3">
                  <c:v>793562.5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D-4528-B8D6-D4FB4402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Αν. Μακεδονίας και Θράκης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level'!$AI$4:$AI$5</c:f>
              <c:strCache>
                <c:ptCount val="2"/>
                <c:pt idx="0">
                  <c:v>APOSTOLOS PAPADOPOULOS KAI SIA OE</c:v>
                </c:pt>
                <c:pt idx="1">
                  <c:v>DIMOKRITIO PANEPISTIMIO THRAKIS</c:v>
                </c:pt>
              </c:strCache>
            </c:strRef>
          </c:cat>
          <c:val>
            <c:numRef>
              <c:f>'ICT_EU_National level'!$AJ$4:$AJ$5</c:f>
              <c:numCache>
                <c:formatCode>[$€-2]\ #,##0.0</c:formatCode>
                <c:ptCount val="2"/>
                <c:pt idx="0">
                  <c:v>53125</c:v>
                </c:pt>
                <c:pt idx="1">
                  <c:v>611250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0-46E8-B655-C790A6882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Αν. Μακεδονίας και Θράκης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6-486A-BBCF-93B26B8A2309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6-486A-BBCF-93B26B8A2309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6-486A-BBCF-93B26B8A2309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6-486A-BBCF-93B26B8A2309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6-486A-BBCF-93B26B8A2309}"/>
              </c:ext>
            </c:extLst>
          </c:dPt>
          <c:dLbls>
            <c:dLbl>
              <c:idx val="0"/>
              <c:layout>
                <c:manualLayout>
                  <c:x val="0.27371446793188481"/>
                  <c:y val="-3.01292156951711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6-486A-BBCF-93B26B8A2309}"/>
                </c:ext>
              </c:extLst>
            </c:dLbl>
            <c:dLbl>
              <c:idx val="1"/>
              <c:layout>
                <c:manualLayout>
                  <c:x val="4.4762580911193339E-2"/>
                  <c:y val="0.223960371376742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6-486A-BBCF-93B26B8A23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6-486A-BBCF-93B26B8A23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6-486A-BBCF-93B26B8A23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6-486A-BBCF-93B26B8A2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level'!$AK$20:$AK$24</c:f>
              <c:numCache>
                <c:formatCode>0.0%</c:formatCode>
                <c:ptCount val="5"/>
                <c:pt idx="0">
                  <c:v>0.92003762935089373</c:v>
                </c:pt>
                <c:pt idx="1">
                  <c:v>7.9962370649106301E-2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B6-486A-BBCF-93B26B8A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3-49B3-B103-6DDF888092DB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83-49B3-B103-6DDF888092DB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83-49B3-B103-6DDF888092DB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3-49B3-B103-6DDF888092DB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83-49B3-B103-6DDF888092DB}"/>
              </c:ext>
            </c:extLst>
          </c:dPt>
          <c:dLbls>
            <c:dLbl>
              <c:idx val="0"/>
              <c:layout>
                <c:manualLayout>
                  <c:x val="0.21644234068737384"/>
                  <c:y val="9.2657977613541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3-49B3-B103-6DDF888092DB}"/>
                </c:ext>
              </c:extLst>
            </c:dLbl>
            <c:dLbl>
              <c:idx val="1"/>
              <c:layout>
                <c:manualLayout>
                  <c:x val="-0.1908367718224738"/>
                  <c:y val="-6.2258377859246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3-49B3-B103-6DDF888092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3-49B3-B103-6DDF888092D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3-49B3-B103-6DDF888092D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3-49B3-B103-6DDF88809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level'!$AT$20:$AT$24</c:f>
              <c:numCache>
                <c:formatCode>0.0%</c:formatCode>
                <c:ptCount val="5"/>
                <c:pt idx="0">
                  <c:v>0.73826537760963995</c:v>
                </c:pt>
                <c:pt idx="1">
                  <c:v>0.26173462239036011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83-49B3-B103-6DDF8880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1-4523-BB67-4A0E4AE30B90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F1-4523-BB67-4A0E4AE30B90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F1-4523-BB67-4A0E4AE30B90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1-4523-BB67-4A0E4AE30B90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F1-4523-BB67-4A0E4AE30B90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1-4523-BB67-4A0E4AE30B90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1-4523-BB67-4A0E4AE30B90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1-4523-BB67-4A0E4AE30B90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1-4523-BB67-4A0E4AE30B90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1-4523-BB67-4A0E4AE30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'Agrifood_EU_National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'Agrifood_EU_National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F1-4523-BB67-4A0E4AE30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Ηπείρου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level'!$AR$4:$AR$5</c:f>
              <c:strCache>
                <c:ptCount val="2"/>
                <c:pt idx="0">
                  <c:v>SKALOMA AE</c:v>
                </c:pt>
                <c:pt idx="1">
                  <c:v>PANEPISTIMIO IOANNINON</c:v>
                </c:pt>
              </c:strCache>
            </c:strRef>
          </c:cat>
          <c:val>
            <c:numRef>
              <c:f>'ICT_EU_National level'!$AS$4:$AS$5</c:f>
              <c:numCache>
                <c:formatCode>General</c:formatCode>
                <c:ptCount val="2"/>
                <c:pt idx="0">
                  <c:v>81725</c:v>
                </c:pt>
                <c:pt idx="1">
                  <c:v>230518.75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A-4E8C-8B6E-07BA127E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Ιονίων Νήσων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level'!$T$4</c:f>
              <c:strCache>
                <c:ptCount val="1"/>
                <c:pt idx="0">
                  <c:v>KEFALONIA FISHERIES INDUSTRIAL AND COMMERCIAL COMPANY AE</c:v>
                </c:pt>
              </c:strCache>
            </c:strRef>
          </c:cat>
          <c:val>
            <c:numRef>
              <c:f>'ICT_EU_National level'!$U$4</c:f>
              <c:numCache>
                <c:formatCode>[$€-2]\ #,##0.0</c:formatCode>
                <c:ptCount val="1"/>
                <c:pt idx="0">
                  <c:v>106438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345-8DE0-DEAA599F0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Ιονίων Νήσων</a:t>
            </a:r>
            <a:endParaRPr lang="en-GB"/>
          </a:p>
        </c:rich>
      </c:tx>
      <c:layout>
        <c:manualLayout>
          <c:xMode val="edge"/>
          <c:yMode val="edge"/>
          <c:x val="0.11790094543404017"/>
          <c:y val="1.5525378186599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4-4486-99C8-8C7A2BF355AF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34-4486-99C8-8C7A2BF355AF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34-4486-99C8-8C7A2BF355AF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4-4486-99C8-8C7A2BF355AF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34-4486-99C8-8C7A2BF355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4-4486-99C8-8C7A2BF355AF}"/>
                </c:ext>
              </c:extLst>
            </c:dLbl>
            <c:dLbl>
              <c:idx val="1"/>
              <c:layout>
                <c:manualLayout>
                  <c:x val="-0.28894788061792015"/>
                  <c:y val="3.4399714919827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4-4486-99C8-8C7A2BF35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4-4486-99C8-8C7A2BF35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4-4486-99C8-8C7A2BF35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4-4486-99C8-8C7A2BF35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level'!$V$20:$V$24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34-4486-99C8-8C7A2BF35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level'!$Z$4:$Z$7</c:f>
              <c:strCache>
                <c:ptCount val="4"/>
                <c:pt idx="0">
                  <c:v>EVANGELOS MIHOPOULOS &amp; SIA OE</c:v>
                </c:pt>
                <c:pt idx="1">
                  <c:v>ANAPTYXIAKH MESSINIAS ANAPTYXIAKH AE</c:v>
                </c:pt>
                <c:pt idx="2">
                  <c:v>IDRYMA KAPETAN VASILI KAI KARMEN CONSTANTAKOPOULOU</c:v>
                </c:pt>
                <c:pt idx="3">
                  <c:v>ASTIKOS PROMITHEUTIKOS SYNETAIRISMOS PERIORISMENIS EUTHYNIS ALLOTROPON</c:v>
                </c:pt>
              </c:strCache>
            </c:strRef>
          </c:cat>
          <c:val>
            <c:numRef>
              <c:f>'ICT_EU_National level'!$AA$4:$AA$7</c:f>
              <c:numCache>
                <c:formatCode>[$€-2]\ #,##0.0</c:formatCode>
                <c:ptCount val="4"/>
                <c:pt idx="0">
                  <c:v>12833.63</c:v>
                </c:pt>
                <c:pt idx="1">
                  <c:v>14812.5</c:v>
                </c:pt>
                <c:pt idx="2">
                  <c:v>14812.5</c:v>
                </c:pt>
                <c:pt idx="3">
                  <c:v>20612.5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9-489C-9B11-6B573A01F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Πελοποννήσου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8-4C55-8669-ECFF11664702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88-4C55-8669-ECFF11664702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88-4C55-8669-ECFF11664702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8-4C55-8669-ECFF11664702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88-4C55-8669-ECFF1166470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88-4C55-8669-ECFF11664702}"/>
                </c:ext>
              </c:extLst>
            </c:dLbl>
            <c:dLbl>
              <c:idx val="1"/>
              <c:layout>
                <c:manualLayout>
                  <c:x val="0.21102051126833954"/>
                  <c:y val="-3.9111413850489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8-4C55-8669-ECFF11664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8-4C55-8669-ECFF11664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8-4C55-8669-ECFF11664702}"/>
                </c:ext>
              </c:extLst>
            </c:dLbl>
            <c:dLbl>
              <c:idx val="4"/>
              <c:layout>
                <c:manualLayout>
                  <c:x val="-0.10693714626425471"/>
                  <c:y val="-0.179460996523443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8-4C55-8669-ECFF11664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'ICT_EU_National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'ICT_EU_National level'!$AB$20:$AB$24</c:f>
              <c:numCache>
                <c:formatCode>0.0%</c:formatCode>
                <c:ptCount val="5"/>
                <c:pt idx="0">
                  <c:v>0</c:v>
                </c:pt>
                <c:pt idx="1">
                  <c:v>0.76514611360221385</c:v>
                </c:pt>
                <c:pt idx="2">
                  <c:v>0</c:v>
                </c:pt>
                <c:pt idx="3">
                  <c:v>0</c:v>
                </c:pt>
                <c:pt idx="4">
                  <c:v>0.23485388639778612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88-4C55-8669-ECFF11664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Αριθμός υποβληθεισών</a:t>
            </a:r>
            <a:r>
              <a:rPr lang="el-GR" sz="1600" baseline="0"/>
              <a:t> προτάσεων στ</a:t>
            </a:r>
            <a:r>
              <a:rPr lang="el-GR" sz="1600"/>
              <a:t>ον τομέα των </a:t>
            </a:r>
            <a:r>
              <a:rPr lang="el-GR" sz="1600" b="0" i="0" u="none" strike="noStrike" baseline="0">
                <a:effectLst/>
              </a:rPr>
              <a:t>Τεχνολογιών Πληροφορικής και Επικοινωνιών</a:t>
            </a:r>
            <a:r>
              <a:rPr lang="el-GR" sz="1600" baseline="0"/>
              <a:t> ανά </a:t>
            </a:r>
            <a:r>
              <a:rPr lang="el-GR" sz="1600"/>
              <a:t>Θεματική</a:t>
            </a:r>
            <a:r>
              <a:rPr lang="el-GR" sz="1600" baseline="0"/>
              <a:t>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'ICT_EU_National level'!$H$130</c:f>
              <c:strCache>
                <c:ptCount val="1"/>
                <c:pt idx="0">
                  <c:v>Υποβολές 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level'!$B$131:$B$171</c:f>
              <c:strCache>
                <c:ptCount val="41"/>
                <c:pt idx="0">
                  <c:v>8.1.1</c:v>
                </c:pt>
                <c:pt idx="1">
                  <c:v>8.3.1</c:v>
                </c:pt>
                <c:pt idx="2">
                  <c:v>8.5.2</c:v>
                </c:pt>
                <c:pt idx="3">
                  <c:v>8.3.2</c:v>
                </c:pt>
                <c:pt idx="4">
                  <c:v>8.4.1</c:v>
                </c:pt>
                <c:pt idx="5">
                  <c:v>8.2.5</c:v>
                </c:pt>
                <c:pt idx="6">
                  <c:v>8.4.2</c:v>
                </c:pt>
                <c:pt idx="7">
                  <c:v>8.1.7</c:v>
                </c:pt>
                <c:pt idx="8">
                  <c:v>8.5.4</c:v>
                </c:pt>
                <c:pt idx="9">
                  <c:v>8.5.3</c:v>
                </c:pt>
                <c:pt idx="10">
                  <c:v>8.2.4</c:v>
                </c:pt>
                <c:pt idx="11">
                  <c:v>8.1.4</c:v>
                </c:pt>
                <c:pt idx="12">
                  <c:v>8.2.3</c:v>
                </c:pt>
                <c:pt idx="13">
                  <c:v>8.5.5</c:v>
                </c:pt>
                <c:pt idx="14">
                  <c:v>8.1.5</c:v>
                </c:pt>
                <c:pt idx="15">
                  <c:v>8.1.6</c:v>
                </c:pt>
                <c:pt idx="16">
                  <c:v>8.5.1</c:v>
                </c:pt>
                <c:pt idx="17">
                  <c:v>8.6.3</c:v>
                </c:pt>
                <c:pt idx="18">
                  <c:v>8.2.6</c:v>
                </c:pt>
                <c:pt idx="19">
                  <c:v>8.6.8</c:v>
                </c:pt>
                <c:pt idx="20">
                  <c:v>8.6.2</c:v>
                </c:pt>
                <c:pt idx="21">
                  <c:v>8.6.6</c:v>
                </c:pt>
                <c:pt idx="22">
                  <c:v>8.6.7</c:v>
                </c:pt>
                <c:pt idx="23">
                  <c:v>8.6.4</c:v>
                </c:pt>
                <c:pt idx="24">
                  <c:v>8.7.5</c:v>
                </c:pt>
                <c:pt idx="25">
                  <c:v>8.7.1</c:v>
                </c:pt>
                <c:pt idx="26">
                  <c:v>8.4.3</c:v>
                </c:pt>
                <c:pt idx="27">
                  <c:v>8.2.1</c:v>
                </c:pt>
                <c:pt idx="28">
                  <c:v>8.2.2</c:v>
                </c:pt>
                <c:pt idx="29">
                  <c:v>8.1.2</c:v>
                </c:pt>
                <c:pt idx="30">
                  <c:v>8.6.9</c:v>
                </c:pt>
                <c:pt idx="31">
                  <c:v>8.6.10</c:v>
                </c:pt>
                <c:pt idx="32">
                  <c:v>8.7.2</c:v>
                </c:pt>
                <c:pt idx="33">
                  <c:v>8.6.1</c:v>
                </c:pt>
                <c:pt idx="34">
                  <c:v>8.7.4</c:v>
                </c:pt>
                <c:pt idx="35">
                  <c:v>8.7.3</c:v>
                </c:pt>
                <c:pt idx="36">
                  <c:v>8.6.5</c:v>
                </c:pt>
                <c:pt idx="37">
                  <c:v>8.1.3</c:v>
                </c:pt>
                <c:pt idx="38">
                  <c:v>8.6.11</c:v>
                </c:pt>
                <c:pt idx="39">
                  <c:v>8.2.7</c:v>
                </c:pt>
                <c:pt idx="40">
                  <c:v>8.5.6</c:v>
                </c:pt>
              </c:strCache>
            </c:strRef>
          </c:cat>
          <c:val>
            <c:numRef>
              <c:f>'ICT_EU_National level'!$H$131:$H$171</c:f>
              <c:numCache>
                <c:formatCode>General</c:formatCode>
                <c:ptCount val="41"/>
                <c:pt idx="0">
                  <c:v>156</c:v>
                </c:pt>
                <c:pt idx="1">
                  <c:v>81</c:v>
                </c:pt>
                <c:pt idx="2">
                  <c:v>60</c:v>
                </c:pt>
                <c:pt idx="3">
                  <c:v>58</c:v>
                </c:pt>
                <c:pt idx="4">
                  <c:v>46</c:v>
                </c:pt>
                <c:pt idx="5">
                  <c:v>45</c:v>
                </c:pt>
                <c:pt idx="6">
                  <c:v>40</c:v>
                </c:pt>
                <c:pt idx="7">
                  <c:v>36</c:v>
                </c:pt>
                <c:pt idx="8">
                  <c:v>34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24</c:v>
                </c:pt>
                <c:pt idx="16">
                  <c:v>24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6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C-C146-AD11-56282A3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Μέσος Όρος Δ.Δ. υποβληθεισών προτάσεων</a:t>
            </a:r>
            <a:r>
              <a:rPr lang="el-GR" sz="1600" baseline="0"/>
              <a:t> στον τομέα των </a:t>
            </a:r>
            <a:r>
              <a:rPr lang="el-GR" sz="1600" b="0" i="0" u="none" strike="noStrike" baseline="0">
                <a:effectLst/>
              </a:rPr>
              <a:t>Τεχνολογιών Πληροφορικής και Επικοινωνιών</a:t>
            </a:r>
            <a:r>
              <a:rPr lang="el-GR" sz="1600" baseline="0"/>
              <a:t> ανά Θεματική Προτεραιότητα</a:t>
            </a:r>
            <a:endParaRPr lang="en-GB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'ICT_EU_National level'!$K$130</c:f>
              <c:strCache>
                <c:ptCount val="1"/>
                <c:pt idx="0">
                  <c:v>Mέσος Όρος Δ.Δ. Υποβολών A΄ και Β΄ Κύκλου/Προτεραιότητα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lang="en-US"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level'!$B$131:$B$171</c:f>
              <c:strCache>
                <c:ptCount val="41"/>
                <c:pt idx="0">
                  <c:v>8.1.1</c:v>
                </c:pt>
                <c:pt idx="1">
                  <c:v>8.3.1</c:v>
                </c:pt>
                <c:pt idx="2">
                  <c:v>8.5.2</c:v>
                </c:pt>
                <c:pt idx="3">
                  <c:v>8.3.2</c:v>
                </c:pt>
                <c:pt idx="4">
                  <c:v>8.4.1</c:v>
                </c:pt>
                <c:pt idx="5">
                  <c:v>8.2.5</c:v>
                </c:pt>
                <c:pt idx="6">
                  <c:v>8.4.2</c:v>
                </c:pt>
                <c:pt idx="7">
                  <c:v>8.1.7</c:v>
                </c:pt>
                <c:pt idx="8">
                  <c:v>8.5.4</c:v>
                </c:pt>
                <c:pt idx="9">
                  <c:v>8.5.3</c:v>
                </c:pt>
                <c:pt idx="10">
                  <c:v>8.2.4</c:v>
                </c:pt>
                <c:pt idx="11">
                  <c:v>8.1.4</c:v>
                </c:pt>
                <c:pt idx="12">
                  <c:v>8.2.3</c:v>
                </c:pt>
                <c:pt idx="13">
                  <c:v>8.5.5</c:v>
                </c:pt>
                <c:pt idx="14">
                  <c:v>8.1.5</c:v>
                </c:pt>
                <c:pt idx="15">
                  <c:v>8.1.6</c:v>
                </c:pt>
                <c:pt idx="16">
                  <c:v>8.5.1</c:v>
                </c:pt>
                <c:pt idx="17">
                  <c:v>8.6.3</c:v>
                </c:pt>
                <c:pt idx="18">
                  <c:v>8.2.6</c:v>
                </c:pt>
                <c:pt idx="19">
                  <c:v>8.6.8</c:v>
                </c:pt>
                <c:pt idx="20">
                  <c:v>8.6.2</c:v>
                </c:pt>
                <c:pt idx="21">
                  <c:v>8.6.6</c:v>
                </c:pt>
                <c:pt idx="22">
                  <c:v>8.6.7</c:v>
                </c:pt>
                <c:pt idx="23">
                  <c:v>8.6.4</c:v>
                </c:pt>
                <c:pt idx="24">
                  <c:v>8.7.5</c:v>
                </c:pt>
                <c:pt idx="25">
                  <c:v>8.7.1</c:v>
                </c:pt>
                <c:pt idx="26">
                  <c:v>8.4.3</c:v>
                </c:pt>
                <c:pt idx="27">
                  <c:v>8.2.1</c:v>
                </c:pt>
                <c:pt idx="28">
                  <c:v>8.2.2</c:v>
                </c:pt>
                <c:pt idx="29">
                  <c:v>8.1.2</c:v>
                </c:pt>
                <c:pt idx="30">
                  <c:v>8.6.9</c:v>
                </c:pt>
                <c:pt idx="31">
                  <c:v>8.6.10</c:v>
                </c:pt>
                <c:pt idx="32">
                  <c:v>8.7.2</c:v>
                </c:pt>
                <c:pt idx="33">
                  <c:v>8.6.1</c:v>
                </c:pt>
                <c:pt idx="34">
                  <c:v>8.7.4</c:v>
                </c:pt>
                <c:pt idx="35">
                  <c:v>8.7.3</c:v>
                </c:pt>
                <c:pt idx="36">
                  <c:v>8.6.5</c:v>
                </c:pt>
                <c:pt idx="37">
                  <c:v>8.1.3</c:v>
                </c:pt>
                <c:pt idx="38">
                  <c:v>8.6.11</c:v>
                </c:pt>
                <c:pt idx="39">
                  <c:v>8.2.7</c:v>
                </c:pt>
                <c:pt idx="40">
                  <c:v>8.5.6</c:v>
                </c:pt>
              </c:strCache>
            </c:strRef>
          </c:cat>
          <c:val>
            <c:numRef>
              <c:f>'ICT_EU_National level'!$K$131:$K$171</c:f>
              <c:numCache>
                <c:formatCode>#,##0.00\ [$€-1]</c:formatCode>
                <c:ptCount val="41"/>
                <c:pt idx="0">
                  <c:v>511419.14506410254</c:v>
                </c:pt>
                <c:pt idx="1">
                  <c:v>559878.95308641985</c:v>
                </c:pt>
                <c:pt idx="2">
                  <c:v>534737.97649999999</c:v>
                </c:pt>
                <c:pt idx="3">
                  <c:v>551294.43293103448</c:v>
                </c:pt>
                <c:pt idx="4">
                  <c:v>464921.02956521738</c:v>
                </c:pt>
                <c:pt idx="5">
                  <c:v>509137.95199999999</c:v>
                </c:pt>
                <c:pt idx="6">
                  <c:v>468919.15950000007</c:v>
                </c:pt>
                <c:pt idx="7">
                  <c:v>587042.21194444457</c:v>
                </c:pt>
                <c:pt idx="8">
                  <c:v>399824.44676470594</c:v>
                </c:pt>
                <c:pt idx="9">
                  <c:v>476718.38156250003</c:v>
                </c:pt>
                <c:pt idx="10">
                  <c:v>602928.73</c:v>
                </c:pt>
                <c:pt idx="11">
                  <c:v>622753.57799999998</c:v>
                </c:pt>
                <c:pt idx="12">
                  <c:v>517349.49259259261</c:v>
                </c:pt>
                <c:pt idx="13">
                  <c:v>397655.63000000006</c:v>
                </c:pt>
                <c:pt idx="14">
                  <c:v>627916.66115384619</c:v>
                </c:pt>
                <c:pt idx="15">
                  <c:v>519576.24083333329</c:v>
                </c:pt>
                <c:pt idx="16">
                  <c:v>526776.1645833333</c:v>
                </c:pt>
                <c:pt idx="17">
                  <c:v>742581.12100000004</c:v>
                </c:pt>
                <c:pt idx="18">
                  <c:v>565862.28789473686</c:v>
                </c:pt>
                <c:pt idx="19">
                  <c:v>427214.06470588234</c:v>
                </c:pt>
                <c:pt idx="20">
                  <c:v>478027.14235294115</c:v>
                </c:pt>
                <c:pt idx="21">
                  <c:v>644965.515625</c:v>
                </c:pt>
                <c:pt idx="22">
                  <c:v>437049.39333333331</c:v>
                </c:pt>
                <c:pt idx="23">
                  <c:v>614502.35714285716</c:v>
                </c:pt>
                <c:pt idx="24">
                  <c:v>634226.09900000005</c:v>
                </c:pt>
                <c:pt idx="25">
                  <c:v>551224.42099999997</c:v>
                </c:pt>
                <c:pt idx="26">
                  <c:v>358002.18900000001</c:v>
                </c:pt>
                <c:pt idx="27">
                  <c:v>1104146.8670000001</c:v>
                </c:pt>
                <c:pt idx="28">
                  <c:v>419676.75899999996</c:v>
                </c:pt>
                <c:pt idx="29">
                  <c:v>892052.74333333329</c:v>
                </c:pt>
                <c:pt idx="30">
                  <c:v>606849.00875000004</c:v>
                </c:pt>
                <c:pt idx="31">
                  <c:v>352219.41125</c:v>
                </c:pt>
                <c:pt idx="32">
                  <c:v>730927.54285714298</c:v>
                </c:pt>
                <c:pt idx="33">
                  <c:v>953492.41857142851</c:v>
                </c:pt>
                <c:pt idx="34">
                  <c:v>477467.08333333331</c:v>
                </c:pt>
                <c:pt idx="35">
                  <c:v>602497.5</c:v>
                </c:pt>
                <c:pt idx="36">
                  <c:v>1349966.726</c:v>
                </c:pt>
                <c:pt idx="37">
                  <c:v>403630.022</c:v>
                </c:pt>
                <c:pt idx="38">
                  <c:v>516329.6925</c:v>
                </c:pt>
                <c:pt idx="39">
                  <c:v>324000.3</c:v>
                </c:pt>
                <c:pt idx="40">
                  <c:v>1048517.0033333333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D-5548-ABBD-852B82B07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lang="en-US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 €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 w="127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 sz="1600"/>
              <a:t>% Κατανομή των υποβληθεισών προτάσεων βάσει Δ.Δ.</a:t>
            </a:r>
            <a:r>
              <a:rPr lang="el-GR" sz="1600" baseline="0"/>
              <a:t> ανά Περιφέρεια</a:t>
            </a:r>
            <a:r>
              <a:rPr lang="it-IT" sz="1600" baseline="0"/>
              <a:t> </a:t>
            </a:r>
            <a:r>
              <a:rPr lang="el-GR" sz="1600" b="0" i="0" u="none" strike="noStrike" baseline="0">
                <a:effectLst/>
              </a:rPr>
              <a:t>στο ΕΔΚ (Α΄ και Β΄ Κύκλος)</a:t>
            </a:r>
            <a:r>
              <a:rPr lang="el-GR" sz="1600" b="0" i="0" u="none" strike="noStrike" baseline="0"/>
              <a:t> </a:t>
            </a:r>
            <a:endParaRPr lang="el-GR" sz="1600" baseline="0"/>
          </a:p>
          <a:p>
            <a:pPr>
              <a:defRPr/>
            </a:pPr>
            <a:r>
              <a:rPr lang="el-GR" sz="1200" baseline="0"/>
              <a:t>(Δ.Δ. ανά Περιφέρεια στον τομέα των Τεχνολογιών Πληροφορικής και Επικοινωνιών / Δ.Δ. ανά Περιφέρεια</a:t>
            </a:r>
            <a:r>
              <a:rPr lang="it-IT" sz="1200" baseline="0"/>
              <a:t> </a:t>
            </a:r>
            <a:r>
              <a:rPr lang="el-GR" sz="1200" baseline="0"/>
              <a:t>στο σύνολο των τομέων )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'ICT_EU_National level'!$D$215</c:f>
              <c:strCache>
                <c:ptCount val="1"/>
                <c:pt idx="0">
                  <c:v>ΕΔΚ Α΄ και Β΄ Κύκλος</c:v>
                </c:pt>
              </c:strCache>
            </c:strRef>
          </c:tx>
          <c:spPr>
            <a:solidFill>
              <a:srgbClr val="B12128"/>
            </a:solidFill>
            <a:ln>
              <a:solidFill>
                <a:srgbClr val="B12128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'ICT_EU_National level'!$A$216:$A$228</c:f>
              <c:strCache>
                <c:ptCount val="13"/>
                <c:pt idx="0">
                  <c:v>Αττική</c:v>
                </c:pt>
                <c:pt idx="1">
                  <c:v>Κ. Μακεδονία</c:v>
                </c:pt>
                <c:pt idx="2">
                  <c:v>Κρήτη</c:v>
                </c:pt>
                <c:pt idx="3">
                  <c:v>Δ. Ελλάδα</c:v>
                </c:pt>
                <c:pt idx="4">
                  <c:v>Θεσσαλία</c:v>
                </c:pt>
                <c:pt idx="5">
                  <c:v>Ανατ. Μακεδονία &amp; Θράκη</c:v>
                </c:pt>
                <c:pt idx="6">
                  <c:v>Ήπειρος</c:v>
                </c:pt>
                <c:pt idx="7">
                  <c:v>Σ. Ελλάδα</c:v>
                </c:pt>
                <c:pt idx="8">
                  <c:v>Δ. Μακεδονία</c:v>
                </c:pt>
                <c:pt idx="9">
                  <c:v>Πελοπόννησος</c:v>
                </c:pt>
                <c:pt idx="10">
                  <c:v>Β. Αγαίο</c:v>
                </c:pt>
                <c:pt idx="11">
                  <c:v>Ιόνια Νησιά</c:v>
                </c:pt>
                <c:pt idx="12">
                  <c:v>Ν.Αιγαίο</c:v>
                </c:pt>
              </c:strCache>
            </c:strRef>
          </c:cat>
          <c:val>
            <c:numRef>
              <c:f>'ICT_EU_National level'!$D$216:$D$228</c:f>
              <c:numCache>
                <c:formatCode>0.0%</c:formatCode>
                <c:ptCount val="13"/>
                <c:pt idx="0">
                  <c:v>0.21255263357861598</c:v>
                </c:pt>
                <c:pt idx="1">
                  <c:v>0.14141027930367028</c:v>
                </c:pt>
                <c:pt idx="2">
                  <c:v>0.1362919788666043</c:v>
                </c:pt>
                <c:pt idx="3">
                  <c:v>0.21836009499186645</c:v>
                </c:pt>
                <c:pt idx="4">
                  <c:v>8.0995073857103389E-2</c:v>
                </c:pt>
                <c:pt idx="5">
                  <c:v>0.21679362063813687</c:v>
                </c:pt>
                <c:pt idx="6">
                  <c:v>0.15784427317586364</c:v>
                </c:pt>
                <c:pt idx="7">
                  <c:v>0.14333931636337452</c:v>
                </c:pt>
                <c:pt idx="8">
                  <c:v>0.15872719484415784</c:v>
                </c:pt>
                <c:pt idx="9">
                  <c:v>0.18470136349999769</c:v>
                </c:pt>
                <c:pt idx="10">
                  <c:v>0.14455148549177327</c:v>
                </c:pt>
                <c:pt idx="11">
                  <c:v>0.20034823697842535</c:v>
                </c:pt>
                <c:pt idx="12">
                  <c:v>8.0617436392839928E-2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954D-92A5-AE676D317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071742096"/>
        <c:axId val="1071744064"/>
      </c:barChart>
      <c:catAx>
        <c:axId val="107174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4064"/>
        <c:crosses val="autoZero"/>
        <c:auto val="1"/>
        <c:lblAlgn val="ctr"/>
        <c:lblOffset val="100"/>
        <c:noMultiLvlLbl val="0"/>
      </c:catAx>
      <c:valAx>
        <c:axId val="10717440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7174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level'!$A$3:$A$16</c:f>
              <c:strCache>
                <c:ptCount val="14"/>
                <c:pt idx="0">
                  <c:v>PANEPISTIMIO KRITIS</c:v>
                </c:pt>
                <c:pt idx="1">
                  <c:v>CLUSTER VIOOIKONOMIAS KAI PERIVALLONTOS DYTIKIS MAKEDONIAS</c:v>
                </c:pt>
                <c:pt idx="2">
                  <c:v>DRAXIS ENVIRONMENTAL S.A.</c:v>
                </c:pt>
                <c:pt idx="3">
                  <c:v>CENTRE FOR RENEWABLE ENERGY SOURCES AND SAVING FONDATION</c:v>
                </c:pt>
                <c:pt idx="4">
                  <c:v>CHAROKOPEIO PANEPISTIMIO</c:v>
                </c:pt>
                <c:pt idx="5">
                  <c:v>API EUROPE MONOPROSOPI ETAIREIA PERIORISMENIS EFTHINIS YPIRESION EREVNAS KAI MELETIS STIN VIOTECHNOLOGIA</c:v>
                </c:pt>
                <c:pt idx="6">
                  <c:v>ELLINIKOS GEORGIKOS ORGANISMOS - DIMITRA</c:v>
                </c:pt>
                <c:pt idx="7">
                  <c:v>NATIONAL TECHNICAL UNIVERSITY OF ATHENS - NTUA</c:v>
                </c:pt>
                <c:pt idx="8">
                  <c:v>PANEPISTIMIO THESSALIAS</c:v>
                </c:pt>
                <c:pt idx="9">
                  <c:v>PANEPISTIMIO AIGAIOU</c:v>
                </c:pt>
                <c:pt idx="10">
                  <c:v>ETHNIKO KENTRO EREVNAS KAI TECHNOLOGIKIS ANAPTYXIS</c:v>
                </c:pt>
                <c:pt idx="11">
                  <c:v>ARISTOTELIO PANEPISTIMIO THESSALONIKIS</c:v>
                </c:pt>
                <c:pt idx="12">
                  <c:v>HELLENIC CENTRE FOR MARINE RESEARCH</c:v>
                </c:pt>
                <c:pt idx="13">
                  <c:v>GEOPONIKO PANEPISTIMION ATHINON</c:v>
                </c:pt>
              </c:strCache>
            </c:strRef>
          </c:cat>
          <c:val>
            <c:numRef>
              <c:f>'Energy_EU_National level'!$B$3:$B$16</c:f>
              <c:numCache>
                <c:formatCode>[$€-2]\ #,##0.0</c:formatCode>
                <c:ptCount val="14"/>
                <c:pt idx="0">
                  <c:v>1221446.25</c:v>
                </c:pt>
                <c:pt idx="1">
                  <c:v>1299343.75</c:v>
                </c:pt>
                <c:pt idx="2">
                  <c:v>1333301.79</c:v>
                </c:pt>
                <c:pt idx="3">
                  <c:v>1369250</c:v>
                </c:pt>
                <c:pt idx="4">
                  <c:v>1456437.5</c:v>
                </c:pt>
                <c:pt idx="5">
                  <c:v>1836500.4</c:v>
                </c:pt>
                <c:pt idx="6">
                  <c:v>1864851.8</c:v>
                </c:pt>
                <c:pt idx="7">
                  <c:v>2145469</c:v>
                </c:pt>
                <c:pt idx="8">
                  <c:v>2221742.5</c:v>
                </c:pt>
                <c:pt idx="9">
                  <c:v>2827900</c:v>
                </c:pt>
                <c:pt idx="10">
                  <c:v>3807649.5</c:v>
                </c:pt>
                <c:pt idx="11">
                  <c:v>5641036.79</c:v>
                </c:pt>
                <c:pt idx="12">
                  <c:v>7251907.0899999999</c:v>
                </c:pt>
                <c:pt idx="13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9-4115-9EAE-C1E22D5C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2-47F4-9F15-76F904296454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A2-47F4-9F15-76F904296454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A2-47F4-9F15-76F904296454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A2-47F4-9F15-76F904296454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3A2-47F4-9F15-76F904296454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2-47F4-9F15-76F904296454}"/>
                </c:ext>
              </c:extLst>
            </c:dLbl>
            <c:dLbl>
              <c:idx val="1"/>
              <c:layout>
                <c:manualLayout>
                  <c:x val="-0.20555555555555557"/>
                  <c:y val="4.6168051708217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2-47F4-9F15-76F904296454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2-47F4-9F15-76F904296454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2-47F4-9F15-76F904296454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2-47F4-9F15-76F904296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level'!$C$20:$C$24</c:f>
              <c:numCache>
                <c:formatCode>0.0%</c:formatCode>
                <c:ptCount val="5"/>
                <c:pt idx="0">
                  <c:v>0.43157260742908621</c:v>
                </c:pt>
                <c:pt idx="1">
                  <c:v>0.28902421040188303</c:v>
                </c:pt>
                <c:pt idx="2">
                  <c:v>0.22316970336219313</c:v>
                </c:pt>
                <c:pt idx="3">
                  <c:v>6.3192718649022449E-3</c:v>
                </c:pt>
                <c:pt idx="4">
                  <c:v>4.9914206941935352E-2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A2-47F4-9F15-76F90429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'Agrifood_EU_National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'Agrifood_EU_National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AD-B793-9BAB8001E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level'!$K$4:$K$18</c:f>
              <c:strCache>
                <c:ptCount val="15"/>
                <c:pt idx="0">
                  <c:v>APIVITA KALLYNTIKA DIAITITIKA FARMAKA ANONYMI EMPORIKI KAI VIOTECHNIKI ETAIREIA</c:v>
                </c:pt>
                <c:pt idx="1">
                  <c:v>PYROGENESIS SA</c:v>
                </c:pt>
                <c:pt idx="2">
                  <c:v>BENAKI PHYTOPATHOLOGICAL INSTITUTE</c:v>
                </c:pt>
                <c:pt idx="3">
                  <c:v>ORGANISMOS PLIROMON KE ELEGHOU KINOTIKON ENISHYSEON PROSANATOLISMOU KEEGGYISEON</c:v>
                </c:pt>
                <c:pt idx="4">
                  <c:v>STREAMLINED SYMVOULI MECHANIKI EPE</c:v>
                </c:pt>
                <c:pt idx="5">
                  <c:v>WINGS ICT SOLUTIONS INFORMATION &amp; COMMUNICATION TECHNOLOGIES IKE</c:v>
                </c:pt>
                <c:pt idx="6">
                  <c:v>ETME PEPPAS KAI SYNERGATES EE</c:v>
                </c:pt>
                <c:pt idx="7">
                  <c:v>ETHNIKO KAI KAPODISTRIAKO PANEPISTIMIO ATHINON</c:v>
                </c:pt>
                <c:pt idx="8">
                  <c:v>CENTRE FOR RENEWABLE ENERGY SOURCES AND SAVING FONDATION</c:v>
                </c:pt>
                <c:pt idx="9">
                  <c:v>CHAROKOPEIO PANEPISTIMIO</c:v>
                </c:pt>
                <c:pt idx="10">
                  <c:v>API EUROPE MONOPROSOPI ETAIREIA PERIORISMENIS EFTHINIS YPIRESION EREVNAS KAI MELETIS STIN VIOTECHNOLOGIA</c:v>
                </c:pt>
                <c:pt idx="11">
                  <c:v>ELLINIKOS GEORGIKOS ORGANISMOS - DIMITRA</c:v>
                </c:pt>
                <c:pt idx="12">
                  <c:v>NATIONAL TECHNICAL UNIVERSITY OF ATHENS - NTUA</c:v>
                </c:pt>
                <c:pt idx="13">
                  <c:v>HELLENIC CENTRE FOR MARINE RESEARCH</c:v>
                </c:pt>
                <c:pt idx="14">
                  <c:v>GEOPONIKO PANEPISTIMION ATHINON</c:v>
                </c:pt>
              </c:strCache>
            </c:strRef>
          </c:cat>
          <c:val>
            <c:numRef>
              <c:f>'Energy_EU_National level'!$L$4:$L$18</c:f>
              <c:numCache>
                <c:formatCode>[$€-2]\ #,##0.0</c:formatCode>
                <c:ptCount val="15"/>
                <c:pt idx="0">
                  <c:v>597062.5</c:v>
                </c:pt>
                <c:pt idx="1">
                  <c:v>729625</c:v>
                </c:pt>
                <c:pt idx="2">
                  <c:v>851383</c:v>
                </c:pt>
                <c:pt idx="3">
                  <c:v>927150</c:v>
                </c:pt>
                <c:pt idx="4">
                  <c:v>988743.88</c:v>
                </c:pt>
                <c:pt idx="5">
                  <c:v>1001812.5</c:v>
                </c:pt>
                <c:pt idx="6">
                  <c:v>1035603.63</c:v>
                </c:pt>
                <c:pt idx="7">
                  <c:v>1045000</c:v>
                </c:pt>
                <c:pt idx="8">
                  <c:v>1369250</c:v>
                </c:pt>
                <c:pt idx="9">
                  <c:v>1456437.5</c:v>
                </c:pt>
                <c:pt idx="10">
                  <c:v>1836500.4</c:v>
                </c:pt>
                <c:pt idx="11">
                  <c:v>1864851.8</c:v>
                </c:pt>
                <c:pt idx="12">
                  <c:v>2145469</c:v>
                </c:pt>
                <c:pt idx="13">
                  <c:v>7251907.0899999999</c:v>
                </c:pt>
                <c:pt idx="14">
                  <c:v>8275356.29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5-48D7-9394-59B223795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Κ.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8-45DF-A58E-A7BAA4867AE7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B8-45DF-A58E-A7BAA4867AE7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B8-45DF-A58E-A7BAA4867AE7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8-45DF-A58E-A7BAA4867AE7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9B8-45DF-A58E-A7BAA4867AE7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B8-45DF-A58E-A7BAA4867AE7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8-45DF-A58E-A7BAA4867AE7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B8-45DF-A58E-A7BAA4867AE7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B8-45DF-A58E-A7BAA4867AE7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B8-45DF-A58E-A7BAA4867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B8-45DF-A58E-A7BAA4867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 Μακεδονίας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level'!$AL$4:$AL$18</c:f>
              <c:strCache>
                <c:ptCount val="15"/>
                <c:pt idx="0">
                  <c:v>LEVER S.A.  DEVELOPMENT CONSULTANTS</c:v>
                </c:pt>
                <c:pt idx="1">
                  <c:v>ANAPTYXIAKI ETAIREIA NOMOU THESSALONIKI AE</c:v>
                </c:pt>
                <c:pt idx="2">
                  <c:v>AGRODIATROFIKI SIMPRAKSI TIS PERIFERIAS KENTRIKIS MAKEDONIAS ASTIKI MI KERDOSKOPIKI ETAIREIA</c:v>
                </c:pt>
                <c:pt idx="3">
                  <c:v>G &amp; K KEFALAS GEORGIKI OE</c:v>
                </c:pt>
                <c:pt idx="4">
                  <c:v>BIOS AGROSYSTEMS SA</c:v>
                </c:pt>
                <c:pt idx="5">
                  <c:v>CENTAUR TECHNOLOGIES IKE</c:v>
                </c:pt>
                <c:pt idx="6">
                  <c:v>EMETRIS SYMVOULOI ANAPTYXIS ORGANOSIS KAI PLIROFORIKIS AE</c:v>
                </c:pt>
                <c:pt idx="7">
                  <c:v>MPARMA STATHIS ANONYMI VIOMICHANIKIKAI EMPORIKI ETAIRIA</c:v>
                </c:pt>
                <c:pt idx="8">
                  <c:v>CHIMAR (HELLAS) AE - ANONYMI VIOMICHANIKI KAI EMPORIKI ETAIREIA CHIMIKON PROIONTON</c:v>
                </c:pt>
                <c:pt idx="9">
                  <c:v>DIETHNES PANEPISTIMIO ELLADOS</c:v>
                </c:pt>
                <c:pt idx="10">
                  <c:v>Q-PLAN INTERNATIONAL ADVISORS PC</c:v>
                </c:pt>
                <c:pt idx="11">
                  <c:v>AGRO APPS I.K.E.</c:v>
                </c:pt>
                <c:pt idx="12">
                  <c:v>DRAXIS ENVIRONMENTAL S.A.</c:v>
                </c:pt>
                <c:pt idx="13">
                  <c:v>ETHNIKO KENTRO EREVNAS KAI TECHNOLOGIKIS ANAPTYXIS</c:v>
                </c:pt>
                <c:pt idx="14">
                  <c:v>ARISTOTELIO PANEPISTIMIO THESSALONIKIS</c:v>
                </c:pt>
              </c:strCache>
            </c:strRef>
          </c:cat>
          <c:val>
            <c:numRef>
              <c:f>'Energy_EU_National level'!$AM$4:$AM$18</c:f>
              <c:numCache>
                <c:formatCode>[$€-2]\ #,##0.0</c:formatCode>
                <c:ptCount val="15"/>
                <c:pt idx="0">
                  <c:v>56875</c:v>
                </c:pt>
                <c:pt idx="1">
                  <c:v>87107.5</c:v>
                </c:pt>
                <c:pt idx="2">
                  <c:v>123750</c:v>
                </c:pt>
                <c:pt idx="3">
                  <c:v>130125</c:v>
                </c:pt>
                <c:pt idx="4">
                  <c:v>148125</c:v>
                </c:pt>
                <c:pt idx="5">
                  <c:v>150000</c:v>
                </c:pt>
                <c:pt idx="6">
                  <c:v>196350</c:v>
                </c:pt>
                <c:pt idx="7">
                  <c:v>204292.38</c:v>
                </c:pt>
                <c:pt idx="8">
                  <c:v>441145</c:v>
                </c:pt>
                <c:pt idx="9">
                  <c:v>573887.5</c:v>
                </c:pt>
                <c:pt idx="10">
                  <c:v>743421.88</c:v>
                </c:pt>
                <c:pt idx="11">
                  <c:v>767375</c:v>
                </c:pt>
                <c:pt idx="12">
                  <c:v>1333301.79</c:v>
                </c:pt>
                <c:pt idx="13">
                  <c:v>3807649.5</c:v>
                </c:pt>
                <c:pt idx="14">
                  <c:v>5641036.79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3-462D-A0F9-495E3A7BF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Αττικής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3-4201-82E8-46AB81AF9E3D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C3-4201-82E8-46AB81AF9E3D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C3-4201-82E8-46AB81AF9E3D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C3-4201-82E8-46AB81AF9E3D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C3-4201-82E8-46AB81AF9E3D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3-4201-82E8-46AB81AF9E3D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3-4201-82E8-46AB81AF9E3D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3-4201-82E8-46AB81AF9E3D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3-4201-82E8-46AB81AF9E3D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3-4201-82E8-46AB81AF9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level'!$M$20:$M$24</c:f>
              <c:numCache>
                <c:formatCode>0.0%</c:formatCode>
                <c:ptCount val="5"/>
                <c:pt idx="0">
                  <c:v>0.37508774498170278</c:v>
                </c:pt>
                <c:pt idx="1">
                  <c:v>0.30324777663855046</c:v>
                </c:pt>
                <c:pt idx="2">
                  <c:v>0.27172301146982675</c:v>
                </c:pt>
                <c:pt idx="3">
                  <c:v>5.436798839688394E-3</c:v>
                </c:pt>
                <c:pt idx="4">
                  <c:v>4.4504668070231616E-2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C3-4201-82E8-46AB81AF9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Κρήτης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level'!$AF$4:$AF$13</c:f>
              <c:strCache>
                <c:ptCount val="10"/>
                <c:pt idx="0">
                  <c:v>SINETERISMOS PARAGOGON - KATANALOTON OIKOLOGIKON PROIONTON GAIA PE</c:v>
                </c:pt>
                <c:pt idx="1">
                  <c:v>AGROTOBIOMHCHANIKOS SYNETAIRISMOS TYMPAKIOY</c:v>
                </c:pt>
                <c:pt idx="2">
                  <c:v>EVRIKLIS FITSAKIS</c:v>
                </c:pt>
                <c:pt idx="3">
                  <c:v>MEDITERRANEAN AGRONOMIC INSTITUTE OF CHANIA</c:v>
                </c:pt>
                <c:pt idx="4">
                  <c:v>KRITI</c:v>
                </c:pt>
                <c:pt idx="5">
                  <c:v>VOLAKAKIS NIKOLAOS</c:v>
                </c:pt>
                <c:pt idx="6">
                  <c:v>IDRYMA TECHNOLOGIAS KAI EREVNAS</c:v>
                </c:pt>
                <c:pt idx="7">
                  <c:v>POLYTECHNEIO KRITIS</c:v>
                </c:pt>
                <c:pt idx="8">
                  <c:v>ETAM ANONYMH ETAIREIA SYMBOYLEYTIKON KAI MELETHTIKON YPIRESION</c:v>
                </c:pt>
                <c:pt idx="9">
                  <c:v>PANEPISTIMIO KRITIS</c:v>
                </c:pt>
              </c:strCache>
            </c:strRef>
          </c:cat>
          <c:val>
            <c:numRef>
              <c:f>'Energy_EU_National level'!$AG$4:$AG$13</c:f>
              <c:numCache>
                <c:formatCode>General</c:formatCode>
                <c:ptCount val="10"/>
                <c:pt idx="0">
                  <c:v>20612.5</c:v>
                </c:pt>
                <c:pt idx="1">
                  <c:v>40000</c:v>
                </c:pt>
                <c:pt idx="2">
                  <c:v>50000</c:v>
                </c:pt>
                <c:pt idx="3">
                  <c:v>50000</c:v>
                </c:pt>
                <c:pt idx="4">
                  <c:v>57155</c:v>
                </c:pt>
                <c:pt idx="5">
                  <c:v>202593.75</c:v>
                </c:pt>
                <c:pt idx="6">
                  <c:v>401500</c:v>
                </c:pt>
                <c:pt idx="7">
                  <c:v>880297.5</c:v>
                </c:pt>
                <c:pt idx="8">
                  <c:v>999813.96</c:v>
                </c:pt>
                <c:pt idx="9">
                  <c:v>1221446.25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1-4AB6-9C4B-7A6E24916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Κρήτης</a:t>
            </a:r>
            <a:endParaRPr lang="en-GB"/>
          </a:p>
        </c:rich>
      </c:tx>
      <c:layout>
        <c:manualLayout>
          <c:xMode val="edge"/>
          <c:yMode val="edge"/>
          <c:x val="0.11344084023436934"/>
          <c:y val="2.7055865340310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B-4EDC-B41E-5E387FC165EC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B-4EDC-B41E-5E387FC165EC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8B-4EDC-B41E-5E387FC165EC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8B-4EDC-B41E-5E387FC165EC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8B-4EDC-B41E-5E387FC165EC}"/>
              </c:ext>
            </c:extLst>
          </c:dPt>
          <c:dLbls>
            <c:dLbl>
              <c:idx val="0"/>
              <c:layout>
                <c:manualLayout>
                  <c:x val="0.16736794970341257"/>
                  <c:y val="0.189066326130000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B-4EDC-B41E-5E387FC165EC}"/>
                </c:ext>
              </c:extLst>
            </c:dLbl>
            <c:dLbl>
              <c:idx val="1"/>
              <c:layout>
                <c:manualLayout>
                  <c:x val="-0.16218174863308732"/>
                  <c:y val="0.127276086084520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B-4EDC-B41E-5E387FC165EC}"/>
                </c:ext>
              </c:extLst>
            </c:dLbl>
            <c:dLbl>
              <c:idx val="2"/>
              <c:layout>
                <c:manualLayout>
                  <c:x val="-0.26241325361488593"/>
                  <c:y val="-4.98150523130786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B-4EDC-B41E-5E387FC165EC}"/>
                </c:ext>
              </c:extLst>
            </c:dLbl>
            <c:dLbl>
              <c:idx val="3"/>
              <c:layout>
                <c:manualLayout>
                  <c:x val="4.6620516743773512E-3"/>
                  <c:y val="0.252411441496332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B-4EDC-B41E-5E387FC165EC}"/>
                </c:ext>
              </c:extLst>
            </c:dLbl>
            <c:dLbl>
              <c:idx val="4"/>
              <c:layout>
                <c:manualLayout>
                  <c:x val="0.17843287261968643"/>
                  <c:y val="-0.1263928901203179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B-4EDC-B41E-5E387FC16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level'!$AH$20:$AH$24</c:f>
              <c:numCache>
                <c:formatCode>0.0%</c:formatCode>
                <c:ptCount val="5"/>
                <c:pt idx="0">
                  <c:v>0.54843588511383445</c:v>
                </c:pt>
                <c:pt idx="1">
                  <c:v>0.33466224825502705</c:v>
                </c:pt>
                <c:pt idx="2">
                  <c:v>0.10233421515605869</c:v>
                </c:pt>
                <c:pt idx="3">
                  <c:v>1.4567651475079785E-2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8B-4EDC-B41E-5E387FC1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/>
              <a:t> </a:t>
            </a:r>
            <a:r>
              <a:rPr lang="el-GR"/>
              <a:t>στην Περιφ. Β. Αιγαίου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\ \χ\ι\λ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level'!$AC$4:$AC$6</c:f>
              <c:strCache>
                <c:ptCount val="3"/>
                <c:pt idx="0">
                  <c:v>AQUACULTURE FORKYS AE</c:v>
                </c:pt>
                <c:pt idx="1">
                  <c:v>Municipality of Chios</c:v>
                </c:pt>
                <c:pt idx="2">
                  <c:v>PANEPISTIMIO AIGAIOU</c:v>
                </c:pt>
              </c:strCache>
            </c:strRef>
          </c:cat>
          <c:val>
            <c:numRef>
              <c:f>'Energy_EU_National level'!$AD$4:$AD$6</c:f>
              <c:numCache>
                <c:formatCode>General</c:formatCode>
                <c:ptCount val="3"/>
                <c:pt idx="0">
                  <c:v>73325</c:v>
                </c:pt>
                <c:pt idx="1">
                  <c:v>103500</c:v>
                </c:pt>
                <c:pt idx="2">
                  <c:v>2827900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D-4D03-A6C5-42DC8E0C6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1663870637979086"/>
                <c:y val="0.91136749861188504"/>
              </c:manualLayout>
            </c:layout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Χιλ.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</a:t>
            </a:r>
            <a:r>
              <a:rPr lang="el-GR" sz="1200" b="0" i="0" u="none" strike="noStrike" baseline="0">
                <a:effectLst/>
              </a:rPr>
              <a:t>Β. Αιγαίου</a:t>
            </a:r>
            <a:endParaRPr lang="en-GB"/>
          </a:p>
        </c:rich>
      </c:tx>
      <c:layout>
        <c:manualLayout>
          <c:xMode val="edge"/>
          <c:yMode val="edge"/>
          <c:x val="0.17023113306144758"/>
          <c:y val="1.5451536165567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F-4CCD-A574-7D5DC255D2F2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8F-4CCD-A574-7D5DC255D2F2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8F-4CCD-A574-7D5DC255D2F2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F-4CCD-A574-7D5DC255D2F2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F-4CCD-A574-7D5DC255D2F2}"/>
              </c:ext>
            </c:extLst>
          </c:dPt>
          <c:dLbls>
            <c:dLbl>
              <c:idx val="0"/>
              <c:layout>
                <c:manualLayout>
                  <c:x val="-0.34405893110347191"/>
                  <c:y val="3.05222588807550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F-4CCD-A574-7D5DC255D2F2}"/>
                </c:ext>
              </c:extLst>
            </c:dLbl>
            <c:dLbl>
              <c:idx val="1"/>
              <c:layout>
                <c:manualLayout>
                  <c:x val="-0.32246378450866464"/>
                  <c:y val="3.0594345771921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F-4CCD-A574-7D5DC255D2F2}"/>
                </c:ext>
              </c:extLst>
            </c:dLbl>
            <c:dLbl>
              <c:idx val="2"/>
              <c:layout>
                <c:manualLayout>
                  <c:x val="-0.17892791830034904"/>
                  <c:y val="-0.138735328264540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F-4CCD-A574-7D5DC255D2F2}"/>
                </c:ext>
              </c:extLst>
            </c:dLbl>
            <c:dLbl>
              <c:idx val="3"/>
              <c:layout>
                <c:manualLayout>
                  <c:x val="0.31540120946032152"/>
                  <c:y val="-8.76454930941062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F-4CCD-A574-7D5DC255D2F2}"/>
                </c:ext>
              </c:extLst>
            </c:dLbl>
            <c:dLbl>
              <c:idx val="4"/>
              <c:layout>
                <c:manualLayout>
                  <c:x val="-8.7827486763893351E-3"/>
                  <c:y val="0.2029635316371723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F-4CCD-A574-7D5DC255D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level'!$AE$20:$AE$24</c:f>
              <c:numCache>
                <c:formatCode>0.0%</c:formatCode>
                <c:ptCount val="5"/>
                <c:pt idx="0">
                  <c:v>0.94115102047608346</c:v>
                </c:pt>
                <c:pt idx="1">
                  <c:v>2.4403231576932999E-2</c:v>
                </c:pt>
                <c:pt idx="2">
                  <c:v>0</c:v>
                </c:pt>
                <c:pt idx="3">
                  <c:v>3.4445747946983504E-2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8F-4CCD-A574-7D5DC255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Κατανομή Οργανισμών ανά τύπο 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3676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ED-4073-B175-E7420DF74915}"/>
              </c:ext>
            </c:extLst>
          </c:dPt>
          <c:dPt>
            <c:idx val="1"/>
            <c:bubble3D val="0"/>
            <c:spPr>
              <a:solidFill>
                <a:srgbClr val="B1212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ED-4073-B175-E7420DF74915}"/>
              </c:ext>
            </c:extLst>
          </c:dPt>
          <c:dPt>
            <c:idx val="2"/>
            <c:bubble3D val="0"/>
            <c:spPr>
              <a:solidFill>
                <a:srgbClr val="64969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ED-4073-B175-E7420DF74915}"/>
              </c:ext>
            </c:extLst>
          </c:dPt>
          <c:dPt>
            <c:idx val="3"/>
            <c:bubble3D val="0"/>
            <c:spPr>
              <a:solidFill>
                <a:srgbClr val="FFC0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ED-4073-B175-E7420DF74915}"/>
              </c:ext>
            </c:extLst>
          </c:dPt>
          <c:dPt>
            <c:idx val="4"/>
            <c:bubble3D val="0"/>
            <c:spPr>
              <a:solidFill>
                <a:srgbClr val="939598">
                  <a:alpha val="50196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ED-4073-B175-E7420DF74915}"/>
              </c:ext>
            </c:extLst>
          </c:dPt>
          <c:dLbls>
            <c:dLbl>
              <c:idx val="0"/>
              <c:layout>
                <c:manualLayout>
                  <c:x val="0.14722222222222223"/>
                  <c:y val="-9.69529085872576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D-4073-B175-E7420DF74915}"/>
                </c:ext>
              </c:extLst>
            </c:dLbl>
            <c:dLbl>
              <c:idx val="1"/>
              <c:layout>
                <c:manualLayout>
                  <c:x val="-0.24852020427214122"/>
                  <c:y val="6.1569048794181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D-4073-B175-E7420DF74915}"/>
                </c:ext>
              </c:extLst>
            </c:dLbl>
            <c:dLbl>
              <c:idx val="2"/>
              <c:layout>
                <c:manualLayout>
                  <c:x val="-0.22500000000000001"/>
                  <c:y val="7.386888273314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D-4073-B175-E7420DF74915}"/>
                </c:ext>
              </c:extLst>
            </c:dLbl>
            <c:dLbl>
              <c:idx val="3"/>
              <c:layout>
                <c:manualLayout>
                  <c:x val="-0.28888888888888886"/>
                  <c:y val="-8.771929824561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D-4073-B175-E7420DF74915}"/>
                </c:ext>
              </c:extLst>
            </c:dLbl>
            <c:dLbl>
              <c:idx val="4"/>
              <c:layout>
                <c:manualLayout>
                  <c:x val="-5.0925337632079971E-17"/>
                  <c:y val="-0.152354570637119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D-4073-B175-E7420DF74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'Energy_EU_National level'!$A$20:$A$24</c:f>
              <c:strCache>
                <c:ptCount val="5"/>
                <c:pt idx="0">
                  <c:v>Higher or secondary education</c:v>
                </c:pt>
                <c:pt idx="1">
                  <c:v>Private for profit (excl. education)</c:v>
                </c:pt>
                <c:pt idx="2">
                  <c:v>Research organisations</c:v>
                </c:pt>
                <c:pt idx="3">
                  <c:v>Public body (excl. research and education)</c:v>
                </c:pt>
                <c:pt idx="4">
                  <c:v>Others</c:v>
                </c:pt>
              </c:strCache>
            </c:strRef>
          </c:cat>
          <c:val>
            <c:numRef>
              <c:f>'Energy_EU_National level'!$AN$20:$AN$24</c:f>
              <c:numCache>
                <c:formatCode>0.0%</c:formatCode>
                <c:ptCount val="5"/>
                <c:pt idx="0">
                  <c:v>0.42452017078850562</c:v>
                </c:pt>
                <c:pt idx="1">
                  <c:v>0.29288533081293378</c:v>
                </c:pt>
                <c:pt idx="2">
                  <c:v>0.2600874830677572</c:v>
                </c:pt>
                <c:pt idx="3">
                  <c:v>1.1253507665401712E-2</c:v>
                </c:pt>
                <c:pt idx="4">
                  <c:v>1.1253507665401712E-2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ED-4073-B175-E7420DF74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Οργανισμοί με την υψηλότερη κοινοτική χρηματοδότηση</a:t>
            </a:r>
            <a:r>
              <a:rPr lang="en-US" baseline="0"/>
              <a:t> </a:t>
            </a:r>
            <a:r>
              <a:rPr lang="el-GR" baseline="0"/>
              <a:t>στην Περιφ. Θεσσαλίας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[$€-2]\ #,##0.00\ \ε\κ\.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'Energy_EU_National level'!$AO$4:$AO$9</c:f>
              <c:strCache>
                <c:ptCount val="6"/>
                <c:pt idx="0">
                  <c:v>ANAPTYXIAKI KARDITSAS ANAPTYXIAKI ANONIMI ETAIRIA O.T.A</c:v>
                </c:pt>
                <c:pt idx="1">
                  <c:v>SYNETAIRISMOS AGROTON THESSALIAS</c:v>
                </c:pt>
                <c:pt idx="2">
                  <c:v>DIKTYO GIA TIN VIOPOIKILOTITA KAI TIN OIKOLOGIA STI GEORGIA</c:v>
                </c:pt>
                <c:pt idx="3">
                  <c:v>INSTITUTE OF ENTREPRENEURSHIP DEVELOPMENT</c:v>
                </c:pt>
                <c:pt idx="4">
                  <c:v>BIOGNOSIS ASTIKI ETAIREIA</c:v>
                </c:pt>
                <c:pt idx="5">
                  <c:v>PANEPISTIMIO THESSALIAS</c:v>
                </c:pt>
              </c:strCache>
            </c:strRef>
          </c:cat>
          <c:val>
            <c:numRef>
              <c:f>'Energy_EU_National level'!$AP$4:$AP$9</c:f>
              <c:numCache>
                <c:formatCode>[$€-2]\ #,##0.0</c:formatCode>
                <c:ptCount val="6"/>
                <c:pt idx="0">
                  <c:v>10000</c:v>
                </c:pt>
                <c:pt idx="1">
                  <c:v>73620</c:v>
                </c:pt>
                <c:pt idx="2">
                  <c:v>147400</c:v>
                </c:pt>
                <c:pt idx="3">
                  <c:v>155875</c:v>
                </c:pt>
                <c:pt idx="4">
                  <c:v>273875</c:v>
                </c:pt>
                <c:pt idx="5">
                  <c:v>2221742.5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8-4E4F-A825-3AA3F38A3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1075608"/>
        <c:axId val="1021078888"/>
      </c:barChart>
      <c:catAx>
        <c:axId val="1021075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8888"/>
        <c:crosses val="autoZero"/>
        <c:auto val="1"/>
        <c:lblAlgn val="ctr"/>
        <c:lblOffset val="100"/>
        <c:noMultiLvlLbl val="0"/>
      </c:catAx>
      <c:valAx>
        <c:axId val="1021078888"/>
        <c:scaling>
          <c:orientation val="minMax"/>
        </c:scaling>
        <c:delete val="0"/>
        <c:axPos val="b"/>
        <c:numFmt formatCode="[$€-2]\ 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R"/>
          </a:p>
        </c:txPr>
        <c:crossAx val="1021075608"/>
        <c:crosses val="autoZero"/>
        <c:crossBetween val="between"/>
        <c:dispUnits>
          <c:builtInUnit val="millions"/>
          <c:dispUnitsLbl>
            <c:tx>
              <c:rich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l-GR"/>
                    <a:t>Εκ.</a:t>
                  </a:r>
                  <a:endParaRPr lang="en-GB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G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26" Type="http://schemas.openxmlformats.org/officeDocument/2006/relationships/chart" Target="../charts/chart55.xml"/><Relationship Id="rId3" Type="http://schemas.openxmlformats.org/officeDocument/2006/relationships/chart" Target="../charts/chart32.xml"/><Relationship Id="rId21" Type="http://schemas.openxmlformats.org/officeDocument/2006/relationships/chart" Target="../charts/chart50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5" Type="http://schemas.openxmlformats.org/officeDocument/2006/relationships/chart" Target="../charts/chart54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20" Type="http://schemas.openxmlformats.org/officeDocument/2006/relationships/chart" Target="../charts/chart49.xml"/><Relationship Id="rId29" Type="http://schemas.openxmlformats.org/officeDocument/2006/relationships/chart" Target="../charts/chart58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24" Type="http://schemas.openxmlformats.org/officeDocument/2006/relationships/chart" Target="../charts/chart53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23" Type="http://schemas.openxmlformats.org/officeDocument/2006/relationships/chart" Target="../charts/chart52.xml"/><Relationship Id="rId28" Type="http://schemas.openxmlformats.org/officeDocument/2006/relationships/chart" Target="../charts/chart57.xml"/><Relationship Id="rId10" Type="http://schemas.openxmlformats.org/officeDocument/2006/relationships/chart" Target="../charts/chart39.xml"/><Relationship Id="rId19" Type="http://schemas.openxmlformats.org/officeDocument/2006/relationships/chart" Target="../charts/chart48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Relationship Id="rId22" Type="http://schemas.openxmlformats.org/officeDocument/2006/relationships/chart" Target="../charts/chart51.xml"/><Relationship Id="rId27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" Type="http://schemas.openxmlformats.org/officeDocument/2006/relationships/chart" Target="../charts/chart61.xml"/><Relationship Id="rId21" Type="http://schemas.openxmlformats.org/officeDocument/2006/relationships/chart" Target="../charts/chart79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0" Type="http://schemas.openxmlformats.org/officeDocument/2006/relationships/chart" Target="../charts/chart78.xml"/><Relationship Id="rId29" Type="http://schemas.openxmlformats.org/officeDocument/2006/relationships/chart" Target="../charts/chart87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5" Type="http://schemas.openxmlformats.org/officeDocument/2006/relationships/chart" Target="../charts/chart63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10" Type="http://schemas.openxmlformats.org/officeDocument/2006/relationships/chart" Target="../charts/chart68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26" Type="http://schemas.openxmlformats.org/officeDocument/2006/relationships/chart" Target="../charts/chart113.xml"/><Relationship Id="rId3" Type="http://schemas.openxmlformats.org/officeDocument/2006/relationships/chart" Target="../charts/chart90.xml"/><Relationship Id="rId21" Type="http://schemas.openxmlformats.org/officeDocument/2006/relationships/chart" Target="../charts/chart108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5" Type="http://schemas.openxmlformats.org/officeDocument/2006/relationships/chart" Target="../charts/chart112.xml"/><Relationship Id="rId2" Type="http://schemas.openxmlformats.org/officeDocument/2006/relationships/chart" Target="../charts/chart89.xml"/><Relationship Id="rId16" Type="http://schemas.openxmlformats.org/officeDocument/2006/relationships/chart" Target="../charts/chart103.xml"/><Relationship Id="rId20" Type="http://schemas.openxmlformats.org/officeDocument/2006/relationships/chart" Target="../charts/chart107.xml"/><Relationship Id="rId29" Type="http://schemas.openxmlformats.org/officeDocument/2006/relationships/chart" Target="../charts/chart116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24" Type="http://schemas.openxmlformats.org/officeDocument/2006/relationships/chart" Target="../charts/chart111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23" Type="http://schemas.openxmlformats.org/officeDocument/2006/relationships/chart" Target="../charts/chart110.xml"/><Relationship Id="rId28" Type="http://schemas.openxmlformats.org/officeDocument/2006/relationships/chart" Target="../charts/chart115.xml"/><Relationship Id="rId10" Type="http://schemas.openxmlformats.org/officeDocument/2006/relationships/chart" Target="../charts/chart97.xml"/><Relationship Id="rId19" Type="http://schemas.openxmlformats.org/officeDocument/2006/relationships/chart" Target="../charts/chart106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Relationship Id="rId22" Type="http://schemas.openxmlformats.org/officeDocument/2006/relationships/chart" Target="../charts/chart109.xml"/><Relationship Id="rId27" Type="http://schemas.openxmlformats.org/officeDocument/2006/relationships/chart" Target="../charts/chart11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18" Type="http://schemas.openxmlformats.org/officeDocument/2006/relationships/chart" Target="../charts/chart134.xml"/><Relationship Id="rId26" Type="http://schemas.openxmlformats.org/officeDocument/2006/relationships/chart" Target="../charts/chart142.xml"/><Relationship Id="rId3" Type="http://schemas.openxmlformats.org/officeDocument/2006/relationships/chart" Target="../charts/chart119.xml"/><Relationship Id="rId21" Type="http://schemas.openxmlformats.org/officeDocument/2006/relationships/chart" Target="../charts/chart137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17" Type="http://schemas.openxmlformats.org/officeDocument/2006/relationships/chart" Target="../charts/chart133.xml"/><Relationship Id="rId25" Type="http://schemas.openxmlformats.org/officeDocument/2006/relationships/chart" Target="../charts/chart141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20" Type="http://schemas.openxmlformats.org/officeDocument/2006/relationships/chart" Target="../charts/chart136.xml"/><Relationship Id="rId29" Type="http://schemas.openxmlformats.org/officeDocument/2006/relationships/chart" Target="../charts/chart145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24" Type="http://schemas.openxmlformats.org/officeDocument/2006/relationships/chart" Target="../charts/chart140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23" Type="http://schemas.openxmlformats.org/officeDocument/2006/relationships/chart" Target="../charts/chart139.xml"/><Relationship Id="rId28" Type="http://schemas.openxmlformats.org/officeDocument/2006/relationships/chart" Target="../charts/chart144.xml"/><Relationship Id="rId10" Type="http://schemas.openxmlformats.org/officeDocument/2006/relationships/chart" Target="../charts/chart126.xml"/><Relationship Id="rId19" Type="http://schemas.openxmlformats.org/officeDocument/2006/relationships/chart" Target="../charts/chart135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Relationship Id="rId22" Type="http://schemas.openxmlformats.org/officeDocument/2006/relationships/chart" Target="../charts/chart138.xml"/><Relationship Id="rId27" Type="http://schemas.openxmlformats.org/officeDocument/2006/relationships/chart" Target="../charts/chart14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3.xml"/><Relationship Id="rId13" Type="http://schemas.openxmlformats.org/officeDocument/2006/relationships/chart" Target="../charts/chart158.xml"/><Relationship Id="rId18" Type="http://schemas.openxmlformats.org/officeDocument/2006/relationships/chart" Target="../charts/chart163.xml"/><Relationship Id="rId26" Type="http://schemas.openxmlformats.org/officeDocument/2006/relationships/chart" Target="../charts/chart171.xml"/><Relationship Id="rId3" Type="http://schemas.openxmlformats.org/officeDocument/2006/relationships/chart" Target="../charts/chart148.xml"/><Relationship Id="rId21" Type="http://schemas.openxmlformats.org/officeDocument/2006/relationships/chart" Target="../charts/chart166.xml"/><Relationship Id="rId7" Type="http://schemas.openxmlformats.org/officeDocument/2006/relationships/chart" Target="../charts/chart152.xml"/><Relationship Id="rId12" Type="http://schemas.openxmlformats.org/officeDocument/2006/relationships/chart" Target="../charts/chart157.xml"/><Relationship Id="rId17" Type="http://schemas.openxmlformats.org/officeDocument/2006/relationships/chart" Target="../charts/chart162.xml"/><Relationship Id="rId25" Type="http://schemas.openxmlformats.org/officeDocument/2006/relationships/chart" Target="../charts/chart170.xml"/><Relationship Id="rId2" Type="http://schemas.openxmlformats.org/officeDocument/2006/relationships/chart" Target="../charts/chart147.xml"/><Relationship Id="rId16" Type="http://schemas.openxmlformats.org/officeDocument/2006/relationships/chart" Target="../charts/chart161.xml"/><Relationship Id="rId20" Type="http://schemas.openxmlformats.org/officeDocument/2006/relationships/chart" Target="../charts/chart165.xml"/><Relationship Id="rId29" Type="http://schemas.openxmlformats.org/officeDocument/2006/relationships/chart" Target="../charts/chart174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11" Type="http://schemas.openxmlformats.org/officeDocument/2006/relationships/chart" Target="../charts/chart156.xml"/><Relationship Id="rId24" Type="http://schemas.openxmlformats.org/officeDocument/2006/relationships/chart" Target="../charts/chart169.xml"/><Relationship Id="rId5" Type="http://schemas.openxmlformats.org/officeDocument/2006/relationships/chart" Target="../charts/chart150.xml"/><Relationship Id="rId15" Type="http://schemas.openxmlformats.org/officeDocument/2006/relationships/chart" Target="../charts/chart160.xml"/><Relationship Id="rId23" Type="http://schemas.openxmlformats.org/officeDocument/2006/relationships/chart" Target="../charts/chart168.xml"/><Relationship Id="rId28" Type="http://schemas.openxmlformats.org/officeDocument/2006/relationships/chart" Target="../charts/chart173.xml"/><Relationship Id="rId10" Type="http://schemas.openxmlformats.org/officeDocument/2006/relationships/chart" Target="../charts/chart155.xml"/><Relationship Id="rId19" Type="http://schemas.openxmlformats.org/officeDocument/2006/relationships/chart" Target="../charts/chart164.xml"/><Relationship Id="rId4" Type="http://schemas.openxmlformats.org/officeDocument/2006/relationships/chart" Target="../charts/chart149.xml"/><Relationship Id="rId9" Type="http://schemas.openxmlformats.org/officeDocument/2006/relationships/chart" Target="../charts/chart154.xml"/><Relationship Id="rId14" Type="http://schemas.openxmlformats.org/officeDocument/2006/relationships/chart" Target="../charts/chart159.xml"/><Relationship Id="rId22" Type="http://schemas.openxmlformats.org/officeDocument/2006/relationships/chart" Target="../charts/chart167.xml"/><Relationship Id="rId27" Type="http://schemas.openxmlformats.org/officeDocument/2006/relationships/chart" Target="../charts/chart17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26" Type="http://schemas.openxmlformats.org/officeDocument/2006/relationships/chart" Target="../charts/chart200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5" Type="http://schemas.openxmlformats.org/officeDocument/2006/relationships/chart" Target="../charts/chart199.xml"/><Relationship Id="rId2" Type="http://schemas.openxmlformats.org/officeDocument/2006/relationships/chart" Target="../charts/chart176.xml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29" Type="http://schemas.openxmlformats.org/officeDocument/2006/relationships/chart" Target="../charts/chart203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28" Type="http://schemas.openxmlformats.org/officeDocument/2006/relationships/chart" Target="../charts/chart202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Relationship Id="rId27" Type="http://schemas.openxmlformats.org/officeDocument/2006/relationships/chart" Target="../charts/chart20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13" Type="http://schemas.openxmlformats.org/officeDocument/2006/relationships/chart" Target="../charts/chart216.xml"/><Relationship Id="rId18" Type="http://schemas.openxmlformats.org/officeDocument/2006/relationships/chart" Target="../charts/chart221.xml"/><Relationship Id="rId26" Type="http://schemas.openxmlformats.org/officeDocument/2006/relationships/chart" Target="../charts/chart229.xml"/><Relationship Id="rId3" Type="http://schemas.openxmlformats.org/officeDocument/2006/relationships/chart" Target="../charts/chart206.xml"/><Relationship Id="rId21" Type="http://schemas.openxmlformats.org/officeDocument/2006/relationships/chart" Target="../charts/chart224.xml"/><Relationship Id="rId7" Type="http://schemas.openxmlformats.org/officeDocument/2006/relationships/chart" Target="../charts/chart210.xml"/><Relationship Id="rId12" Type="http://schemas.openxmlformats.org/officeDocument/2006/relationships/chart" Target="../charts/chart215.xml"/><Relationship Id="rId17" Type="http://schemas.openxmlformats.org/officeDocument/2006/relationships/chart" Target="../charts/chart220.xml"/><Relationship Id="rId25" Type="http://schemas.openxmlformats.org/officeDocument/2006/relationships/chart" Target="../charts/chart228.xml"/><Relationship Id="rId2" Type="http://schemas.openxmlformats.org/officeDocument/2006/relationships/chart" Target="../charts/chart205.xml"/><Relationship Id="rId16" Type="http://schemas.openxmlformats.org/officeDocument/2006/relationships/chart" Target="../charts/chart219.xml"/><Relationship Id="rId20" Type="http://schemas.openxmlformats.org/officeDocument/2006/relationships/chart" Target="../charts/chart223.xml"/><Relationship Id="rId29" Type="http://schemas.openxmlformats.org/officeDocument/2006/relationships/chart" Target="../charts/chart232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11" Type="http://schemas.openxmlformats.org/officeDocument/2006/relationships/chart" Target="../charts/chart214.xml"/><Relationship Id="rId24" Type="http://schemas.openxmlformats.org/officeDocument/2006/relationships/chart" Target="../charts/chart227.xml"/><Relationship Id="rId5" Type="http://schemas.openxmlformats.org/officeDocument/2006/relationships/chart" Target="../charts/chart208.xml"/><Relationship Id="rId15" Type="http://schemas.openxmlformats.org/officeDocument/2006/relationships/chart" Target="../charts/chart218.xml"/><Relationship Id="rId23" Type="http://schemas.openxmlformats.org/officeDocument/2006/relationships/chart" Target="../charts/chart226.xml"/><Relationship Id="rId28" Type="http://schemas.openxmlformats.org/officeDocument/2006/relationships/chart" Target="../charts/chart231.xml"/><Relationship Id="rId10" Type="http://schemas.openxmlformats.org/officeDocument/2006/relationships/chart" Target="../charts/chart213.xml"/><Relationship Id="rId19" Type="http://schemas.openxmlformats.org/officeDocument/2006/relationships/chart" Target="../charts/chart222.xml"/><Relationship Id="rId4" Type="http://schemas.openxmlformats.org/officeDocument/2006/relationships/chart" Target="../charts/chart207.xml"/><Relationship Id="rId9" Type="http://schemas.openxmlformats.org/officeDocument/2006/relationships/chart" Target="../charts/chart212.xml"/><Relationship Id="rId14" Type="http://schemas.openxmlformats.org/officeDocument/2006/relationships/chart" Target="../charts/chart217.xml"/><Relationship Id="rId22" Type="http://schemas.openxmlformats.org/officeDocument/2006/relationships/chart" Target="../charts/chart225.xml"/><Relationship Id="rId27" Type="http://schemas.openxmlformats.org/officeDocument/2006/relationships/chart" Target="../charts/chart23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0.xml"/><Relationship Id="rId13" Type="http://schemas.openxmlformats.org/officeDocument/2006/relationships/chart" Target="../charts/chart245.xml"/><Relationship Id="rId18" Type="http://schemas.openxmlformats.org/officeDocument/2006/relationships/chart" Target="../charts/chart250.xml"/><Relationship Id="rId3" Type="http://schemas.openxmlformats.org/officeDocument/2006/relationships/chart" Target="../charts/chart235.xml"/><Relationship Id="rId7" Type="http://schemas.openxmlformats.org/officeDocument/2006/relationships/chart" Target="../charts/chart239.xml"/><Relationship Id="rId12" Type="http://schemas.openxmlformats.org/officeDocument/2006/relationships/chart" Target="../charts/chart244.xml"/><Relationship Id="rId17" Type="http://schemas.openxmlformats.org/officeDocument/2006/relationships/chart" Target="../charts/chart249.xml"/><Relationship Id="rId2" Type="http://schemas.openxmlformats.org/officeDocument/2006/relationships/chart" Target="../charts/chart234.xml"/><Relationship Id="rId16" Type="http://schemas.openxmlformats.org/officeDocument/2006/relationships/chart" Target="../charts/chart248.xml"/><Relationship Id="rId1" Type="http://schemas.openxmlformats.org/officeDocument/2006/relationships/chart" Target="../charts/chart233.xml"/><Relationship Id="rId6" Type="http://schemas.openxmlformats.org/officeDocument/2006/relationships/chart" Target="../charts/chart238.xml"/><Relationship Id="rId11" Type="http://schemas.openxmlformats.org/officeDocument/2006/relationships/chart" Target="../charts/chart243.xml"/><Relationship Id="rId5" Type="http://schemas.openxmlformats.org/officeDocument/2006/relationships/chart" Target="../charts/chart237.xml"/><Relationship Id="rId15" Type="http://schemas.openxmlformats.org/officeDocument/2006/relationships/chart" Target="../charts/chart247.xml"/><Relationship Id="rId10" Type="http://schemas.openxmlformats.org/officeDocument/2006/relationships/chart" Target="../charts/chart242.xml"/><Relationship Id="rId4" Type="http://schemas.openxmlformats.org/officeDocument/2006/relationships/chart" Target="../charts/chart236.xml"/><Relationship Id="rId9" Type="http://schemas.openxmlformats.org/officeDocument/2006/relationships/chart" Target="../charts/chart241.xml"/><Relationship Id="rId14" Type="http://schemas.openxmlformats.org/officeDocument/2006/relationships/chart" Target="../charts/chart2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2</xdr:col>
      <xdr:colOff>1186808</xdr:colOff>
      <xdr:row>48</xdr:row>
      <xdr:rowOff>164519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BCD66A-27BC-48E9-BB74-CBB61368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2</xdr:col>
      <xdr:colOff>228020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101431-C8C0-4EE4-959E-B2F9C725C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885563</xdr:colOff>
      <xdr:row>25</xdr:row>
      <xdr:rowOff>185495</xdr:rowOff>
    </xdr:from>
    <xdr:to>
      <xdr:col>17</xdr:col>
      <xdr:colOff>712724</xdr:colOff>
      <xdr:row>48</xdr:row>
      <xdr:rowOff>126440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3B1757-1DFE-4A2C-A29B-E0943E65B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95D4D3-6D9C-474F-9D4B-1B229173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002285-AB84-4E24-AF4B-27D9E94C7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8A82FD6-2A9F-421D-BC16-CAA4C4011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2145-CEFB-42A9-A29B-26BAAD35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CDF89A-06E9-46B6-800D-9EAB6F4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2923F45-5BF6-40A5-A566-2BBD598B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B44D7115-121E-4928-BC5E-6DF319D71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566C37-9A07-4A4D-98C9-A4C91B364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EAA95E1-6A76-4F07-A855-1B798DDA9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D23E96E-8F31-402A-9E12-004A069F2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613028-85E0-4B1E-BCE6-3A71C383B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8ADF577-313E-418A-8F7C-5AD42B117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1B6544E-513A-4BDE-B58B-46A5982E3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54BC22F-3BFF-40A3-BD87-5E4901570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1A7466F-D818-4921-9138-05253A17E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AF16370-D846-4320-AC12-0431F0FE9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CE876AD-CC7C-4AD6-B7E9-F77ABD37E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FABABC4-D90D-4DA3-8CD8-01487722C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6F9C60C-B143-4B04-A326-A4833CDBD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E10185E-A9FF-4E25-9FA6-990D09D7A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7518905-46D3-4A7B-984D-46C9C0648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7670AB2-1E76-46F8-BABF-962F2183A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FFB0C17-7526-46C8-BEE0-74BA5D4C4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224117</xdr:colOff>
      <xdr:row>136</xdr:row>
      <xdr:rowOff>134471</xdr:rowOff>
    </xdr:from>
    <xdr:to>
      <xdr:col>28</xdr:col>
      <xdr:colOff>478117</xdr:colOff>
      <xdr:row>164</xdr:row>
      <xdr:rowOff>182282</xdr:rowOff>
    </xdr:to>
    <xdr:graphicFrame macro="">
      <xdr:nvGraphicFramePr>
        <xdr:cNvPr id="32" name="Chart 27">
          <a:extLst>
            <a:ext uri="{FF2B5EF4-FFF2-40B4-BE49-F238E27FC236}">
              <a16:creationId xmlns:a16="http://schemas.microsoft.com/office/drawing/2014/main" id="{3A1089C3-8643-244E-A0EF-A4541ABC1A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283883</xdr:colOff>
      <xdr:row>167</xdr:row>
      <xdr:rowOff>44825</xdr:rowOff>
    </xdr:from>
    <xdr:to>
      <xdr:col>28</xdr:col>
      <xdr:colOff>537883</xdr:colOff>
      <xdr:row>192</xdr:row>
      <xdr:rowOff>122519</xdr:rowOff>
    </xdr:to>
    <xdr:graphicFrame macro="">
      <xdr:nvGraphicFramePr>
        <xdr:cNvPr id="33" name="Chart 27">
          <a:extLst>
            <a:ext uri="{FF2B5EF4-FFF2-40B4-BE49-F238E27FC236}">
              <a16:creationId xmlns:a16="http://schemas.microsoft.com/office/drawing/2014/main" id="{C37AA95C-8080-8D47-9D9B-0E378F41B2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119529</xdr:colOff>
      <xdr:row>215</xdr:row>
      <xdr:rowOff>44824</xdr:rowOff>
    </xdr:from>
    <xdr:to>
      <xdr:col>13</xdr:col>
      <xdr:colOff>418352</xdr:colOff>
      <xdr:row>243</xdr:row>
      <xdr:rowOff>122518</xdr:rowOff>
    </xdr:to>
    <xdr:graphicFrame macro="">
      <xdr:nvGraphicFramePr>
        <xdr:cNvPr id="35" name="Chart 30">
          <a:extLst>
            <a:ext uri="{FF2B5EF4-FFF2-40B4-BE49-F238E27FC236}">
              <a16:creationId xmlns:a16="http://schemas.microsoft.com/office/drawing/2014/main" id="{4A9A87F0-730D-854C-B35C-B930A998D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</xdr:row>
      <xdr:rowOff>0</xdr:rowOff>
    </xdr:from>
    <xdr:to>
      <xdr:col>9</xdr:col>
      <xdr:colOff>908685</xdr:colOff>
      <xdr:row>64</xdr:row>
      <xdr:rowOff>71438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CC4FCA-E774-4DE4-946E-21E6EC8DA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</xdr:colOff>
      <xdr:row>22</xdr:row>
      <xdr:rowOff>127000</xdr:rowOff>
    </xdr:from>
    <xdr:to>
      <xdr:col>13</xdr:col>
      <xdr:colOff>800100</xdr:colOff>
      <xdr:row>47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048AF3-4278-E54D-9D93-0C904C0F5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AB34CE-7E0E-4538-B3BA-AA2270F80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F8C26E-04ED-4D2D-A7CB-1CF0134ED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6C36DA-717C-4382-B86E-B445B9853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DC5123-A282-4BD1-8920-D8444D4E0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519324-6228-43F6-84A6-629C15987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3874A44-714F-4CA7-A7A8-6B76A3954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179114-022F-460C-AAF7-515FB0D56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A5E44C-7972-43DD-A34B-9332E89C1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F0FB7DE-9EED-4B10-9B38-4976AEFE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9EA777B1-518D-4361-86CA-D39FF91E6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8E6D95-1BA1-408A-BE89-4DB57FFE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1C38FE0-A819-4417-A74F-46CE74006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4C74C18-6AE9-4156-9CAD-D068C4EDA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B3CAA9B-29D4-4EB8-B37A-32751C8D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2342FAF-4EA8-4CCB-AEE0-818B4BBE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7E3A312-F853-4ABC-85B5-0A18A047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C8385A3-0493-44AA-8F7F-2B62D330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359279A-4366-4000-AD72-04F1F6F15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48ADD8D-8669-4C1F-B6C8-FE917F36C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9516AAB-1254-4570-B1A0-0775D45CE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4BD2D79-E912-4CE1-AFC0-C3C88ED2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A739765-F2D9-43DF-A765-267BF2B00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2309656-D8F6-4AA0-9D33-E7F88A473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F31539BB-1E2C-4429-9EBF-581C142E0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02B6521-C42F-4E0F-ADA8-EE404C36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3496E8B-6886-4F24-9878-64EEA62A2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280219</xdr:colOff>
      <xdr:row>129</xdr:row>
      <xdr:rowOff>1150375</xdr:rowOff>
    </xdr:from>
    <xdr:to>
      <xdr:col>28</xdr:col>
      <xdr:colOff>487789</xdr:colOff>
      <xdr:row>160</xdr:row>
      <xdr:rowOff>91768</xdr:rowOff>
    </xdr:to>
    <xdr:graphicFrame macro="">
      <xdr:nvGraphicFramePr>
        <xdr:cNvPr id="32" name="Chart 27">
          <a:extLst>
            <a:ext uri="{FF2B5EF4-FFF2-40B4-BE49-F238E27FC236}">
              <a16:creationId xmlns:a16="http://schemas.microsoft.com/office/drawing/2014/main" id="{D15C8076-A5F7-824E-91EB-2AB8209269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161140</xdr:colOff>
      <xdr:row>165</xdr:row>
      <xdr:rowOff>45340</xdr:rowOff>
    </xdr:from>
    <xdr:to>
      <xdr:col>27</xdr:col>
      <xdr:colOff>233244</xdr:colOff>
      <xdr:row>189</xdr:row>
      <xdr:rowOff>119081</xdr:rowOff>
    </xdr:to>
    <xdr:graphicFrame macro="">
      <xdr:nvGraphicFramePr>
        <xdr:cNvPr id="33" name="Chart 27">
          <a:extLst>
            <a:ext uri="{FF2B5EF4-FFF2-40B4-BE49-F238E27FC236}">
              <a16:creationId xmlns:a16="http://schemas.microsoft.com/office/drawing/2014/main" id="{CA637933-F99E-F74F-80C2-251745427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1185333</xdr:colOff>
      <xdr:row>213</xdr:row>
      <xdr:rowOff>152399</xdr:rowOff>
    </xdr:from>
    <xdr:to>
      <xdr:col>14</xdr:col>
      <xdr:colOff>177871</xdr:colOff>
      <xdr:row>243</xdr:row>
      <xdr:rowOff>108100</xdr:rowOff>
    </xdr:to>
    <xdr:graphicFrame macro="">
      <xdr:nvGraphicFramePr>
        <xdr:cNvPr id="36" name="Chart 30">
          <a:extLst>
            <a:ext uri="{FF2B5EF4-FFF2-40B4-BE49-F238E27FC236}">
              <a16:creationId xmlns:a16="http://schemas.microsoft.com/office/drawing/2014/main" id="{CADE99C0-310D-1D44-A848-8C427975C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64AE27-3ABD-40AF-A967-217D5BBAC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9F4FE4-9986-46C2-947D-EFFB5609A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9F2D8F-F831-459E-B595-70A55B67B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96A16-66FD-4DA9-985B-E0BA211D0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98607E-904F-4594-9E79-DB9AF8B6D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ECC4F3-6A65-415A-9B45-33FE9B1FF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B4FBA5-F5EB-4519-95F9-9AE4A4868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1E6D1B-6ACF-42B2-9309-F58ED60C6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4616A6-C661-499A-806C-9A1E63612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7A9DE98D-46A3-4BC5-AA31-90E9EBF8C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2CA6ADC-605B-420B-BD9D-0EA31FEA4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F90078B-598F-42B1-9F0A-7D15CDD45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1808E2D-1293-4165-BC63-2911E12DF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EAECCA8-1872-4379-97F2-78927129D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EF9EBB5-C25E-46A1-B9F3-8B9398322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E6883C5-182D-4A39-AFF9-9481D81D1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AF38A5E-0A99-4809-91CD-C646EBA57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A46680E-6A1C-4C46-BDCD-3C40FA25B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7F18462-C0CA-45FE-88E1-85F763E5A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290D212-69EF-4852-B7FD-49159D70F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8B6AAD9-E4A4-488B-8F93-888FDD3E8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FACEFFE-7FFA-4A24-8B5A-972A9DC2F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2DAFC859-5778-4315-9A19-F6F91475C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3BA97FD-9528-4CE5-9BEB-90E8F880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9C2FA4B-B12C-4DC9-89D4-0EE7050B3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F9160A2-D853-4459-9ECE-7F375BDC2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0</xdr:colOff>
      <xdr:row>132</xdr:row>
      <xdr:rowOff>0</xdr:rowOff>
    </xdr:from>
    <xdr:to>
      <xdr:col>29</xdr:col>
      <xdr:colOff>377968</xdr:colOff>
      <xdr:row>160</xdr:row>
      <xdr:rowOff>151453</xdr:rowOff>
    </xdr:to>
    <xdr:graphicFrame macro="">
      <xdr:nvGraphicFramePr>
        <xdr:cNvPr id="34" name="Chart 27">
          <a:extLst>
            <a:ext uri="{FF2B5EF4-FFF2-40B4-BE49-F238E27FC236}">
              <a16:creationId xmlns:a16="http://schemas.microsoft.com/office/drawing/2014/main" id="{6085CE26-AA9E-F043-A11A-D60D7BD46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0</xdr:colOff>
      <xdr:row>175</xdr:row>
      <xdr:rowOff>0</xdr:rowOff>
    </xdr:from>
    <xdr:to>
      <xdr:col>28</xdr:col>
      <xdr:colOff>178180</xdr:colOff>
      <xdr:row>200</xdr:row>
      <xdr:rowOff>122072</xdr:rowOff>
    </xdr:to>
    <xdr:graphicFrame macro="">
      <xdr:nvGraphicFramePr>
        <xdr:cNvPr id="35" name="Chart 27">
          <a:extLst>
            <a:ext uri="{FF2B5EF4-FFF2-40B4-BE49-F238E27FC236}">
              <a16:creationId xmlns:a16="http://schemas.microsoft.com/office/drawing/2014/main" id="{0BD312F0-0963-DC4C-ACB1-ABEFFA3A9C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75821</xdr:colOff>
      <xdr:row>212</xdr:row>
      <xdr:rowOff>170596</xdr:rowOff>
    </xdr:from>
    <xdr:to>
      <xdr:col>13</xdr:col>
      <xdr:colOff>614149</xdr:colOff>
      <xdr:row>241</xdr:row>
      <xdr:rowOff>159981</xdr:rowOff>
    </xdr:to>
    <xdr:graphicFrame macro="">
      <xdr:nvGraphicFramePr>
        <xdr:cNvPr id="36" name="Chart 30">
          <a:extLst>
            <a:ext uri="{FF2B5EF4-FFF2-40B4-BE49-F238E27FC236}">
              <a16:creationId xmlns:a16="http://schemas.microsoft.com/office/drawing/2014/main" id="{FF7A5FFF-AF71-C746-8984-2039E316FE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2D27A-6F2C-4704-8BDB-4CC6C4E63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F0AB56-36A7-4B8C-9EBC-68AC10865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160E7-FE93-4175-87C1-60BD09F05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452F40-6BA3-4293-85E7-4851DC07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995C70-51D4-42BC-8E52-8303B2FD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B62357-050F-4726-AC5A-E5395F18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55F42A-7455-43FE-B712-ACF10CDA6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573A1E-48DA-437D-B47E-61752E2F7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8364BC-A77C-4EE2-8A01-1727A7526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53F01AD1-15D3-4961-8CAF-16FAC8EA3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0A6007-6693-49B8-8D2A-28618900C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475B06C-3623-48B9-8ABD-EDB62166D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77A4E58-6DB6-48FE-8DD8-1AB67762B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5FFE2A1-9C62-4182-BFAC-D00AC3B7A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C31B90F-111F-4F44-B3EC-1BEE46CED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B52EC16-4961-43B0-98BF-0DEA291ED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CD76A7-FBD7-4560-B04A-E29CC8527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6A4242C-0E3E-40A1-BFF9-A3E0A55AA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266A744-7D0A-4BC3-9E7C-77C7E21D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A91839D-0F86-411C-AE93-4348BB817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63BEEB89-7D22-4BD7-B14F-1BA390779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833F977-1CA9-4E56-BD41-1DB940CCE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14C711C-7F08-4514-BBDF-C3E49CB59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D56C4C5-D30D-4A9A-BA38-3EB17A63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0D9B6A0-6C4C-4CC5-BFF4-3EFA9E7FF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5D5E644-CDBE-437E-9BA7-86739943F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660400</xdr:colOff>
      <xdr:row>129</xdr:row>
      <xdr:rowOff>694267</xdr:rowOff>
    </xdr:from>
    <xdr:to>
      <xdr:col>28</xdr:col>
      <xdr:colOff>203200</xdr:colOff>
      <xdr:row>156</xdr:row>
      <xdr:rowOff>118534</xdr:rowOff>
    </xdr:to>
    <xdr:graphicFrame macro="">
      <xdr:nvGraphicFramePr>
        <xdr:cNvPr id="35" name="Chart 27">
          <a:extLst>
            <a:ext uri="{FF2B5EF4-FFF2-40B4-BE49-F238E27FC236}">
              <a16:creationId xmlns:a16="http://schemas.microsoft.com/office/drawing/2014/main" id="{0CA98A8B-0A5C-234C-B015-4D867B76FB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50800</xdr:colOff>
      <xdr:row>159</xdr:row>
      <xdr:rowOff>812800</xdr:rowOff>
    </xdr:from>
    <xdr:to>
      <xdr:col>25</xdr:col>
      <xdr:colOff>406400</xdr:colOff>
      <xdr:row>188</xdr:row>
      <xdr:rowOff>67734</xdr:rowOff>
    </xdr:to>
    <xdr:graphicFrame macro="">
      <xdr:nvGraphicFramePr>
        <xdr:cNvPr id="36" name="Chart 27">
          <a:extLst>
            <a:ext uri="{FF2B5EF4-FFF2-40B4-BE49-F238E27FC236}">
              <a16:creationId xmlns:a16="http://schemas.microsoft.com/office/drawing/2014/main" id="{DC26A29D-BB7D-0A42-B528-564748A5C8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491067</xdr:colOff>
      <xdr:row>197</xdr:row>
      <xdr:rowOff>135466</xdr:rowOff>
    </xdr:from>
    <xdr:to>
      <xdr:col>14</xdr:col>
      <xdr:colOff>128124</xdr:colOff>
      <xdr:row>226</xdr:row>
      <xdr:rowOff>178360</xdr:rowOff>
    </xdr:to>
    <xdr:graphicFrame macro="">
      <xdr:nvGraphicFramePr>
        <xdr:cNvPr id="37" name="Chart 30">
          <a:extLst>
            <a:ext uri="{FF2B5EF4-FFF2-40B4-BE49-F238E27FC236}">
              <a16:creationId xmlns:a16="http://schemas.microsoft.com/office/drawing/2014/main" id="{E8408B33-AC9A-374C-8AD0-9E6F8875D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C1512E-FAFA-4734-BA9C-8D022F596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78D059-2208-4ADD-9191-1E5B5A8D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08A3-A6B7-4928-89A5-CE0717A38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14283D-E492-4F31-846E-E7483A1E5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9E441D-2D08-4013-8251-EE700754E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8BB0D1-FD26-4B98-8EC9-F05A60DCC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F6CF1C4-1543-4715-BF3F-F7A7816E7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7A8132-B23D-4611-B6B2-E932AB5A7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F92DFA-DBBF-41B4-8AC9-6C9B84B28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D54673D7-7EA4-418A-9EEF-E7D3F33BC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40FAB9-01EA-48E3-B252-8D92F4B89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9BD7C76-7FF4-4BE0-B4D4-0D9EB316E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89BDF9-697B-40D8-ACF3-4118AAB94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D011E02-3FD8-44BD-BFA9-7A8FB159F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4B2C825-512E-4E10-B89D-31AFFE61D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46BFBF8-1CD1-4941-9000-2C9F2792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80022C3-EB5B-4BD4-8B9F-D75D10F59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15F8DB-3723-4AC9-9508-DC5A7B752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3A29619-3F9B-46F2-AEF4-861317C44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45DBF95-3B1B-431A-9901-8B1CFDA0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38C120B-E0B6-4434-87F2-D788C6794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CEC4CE2-E345-44D4-915D-0D82643C6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5E99D5F-F862-4CE7-B12B-B5635299D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D077B0AD-2E8A-462D-8C22-AC7AB4E53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BE71594-9972-43AB-A11A-F606B95DC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92D96BDD-AC77-4043-907D-5292F582F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0</xdr:colOff>
      <xdr:row>129</xdr:row>
      <xdr:rowOff>0</xdr:rowOff>
    </xdr:from>
    <xdr:to>
      <xdr:col>29</xdr:col>
      <xdr:colOff>381000</xdr:colOff>
      <xdr:row>154</xdr:row>
      <xdr:rowOff>101600</xdr:rowOff>
    </xdr:to>
    <xdr:graphicFrame macro="">
      <xdr:nvGraphicFramePr>
        <xdr:cNvPr id="32" name="Chart 27">
          <a:extLst>
            <a:ext uri="{FF2B5EF4-FFF2-40B4-BE49-F238E27FC236}">
              <a16:creationId xmlns:a16="http://schemas.microsoft.com/office/drawing/2014/main" id="{BD1F4A65-E838-4945-8B34-820D7E6A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607390</xdr:colOff>
      <xdr:row>161</xdr:row>
      <xdr:rowOff>55217</xdr:rowOff>
    </xdr:from>
    <xdr:to>
      <xdr:col>28</xdr:col>
      <xdr:colOff>173944</xdr:colOff>
      <xdr:row>191</xdr:row>
      <xdr:rowOff>32740</xdr:rowOff>
    </xdr:to>
    <xdr:graphicFrame macro="">
      <xdr:nvGraphicFramePr>
        <xdr:cNvPr id="33" name="Chart 27">
          <a:extLst>
            <a:ext uri="{FF2B5EF4-FFF2-40B4-BE49-F238E27FC236}">
              <a16:creationId xmlns:a16="http://schemas.microsoft.com/office/drawing/2014/main" id="{E0B781CC-A45A-4E4E-B68A-043D72CD0F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938696</xdr:colOff>
      <xdr:row>228</xdr:row>
      <xdr:rowOff>0</xdr:rowOff>
    </xdr:from>
    <xdr:to>
      <xdr:col>14</xdr:col>
      <xdr:colOff>295145</xdr:colOff>
      <xdr:row>256</xdr:row>
      <xdr:rowOff>121784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9170CCF-4F47-2B4B-8831-4A65EED86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C88C4C-6690-4391-9EA4-29E78E6F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4644A7-9382-415C-957A-00FE78EF9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83B4A9-BED7-4903-98A7-022793C52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63FEDE-BC4B-48C3-8068-7BBA80148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D97F41-795C-48A9-986C-EBF466BC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754B47F-4241-493A-8C25-EB7D87F8B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BE15A14-8254-407D-A1B7-F30A31C73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9B801B-A041-47A6-AF68-A6D116003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88738D-F2C1-4E53-A9FB-0158789C9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42ADEF87-7A4E-4194-BC4A-1D994FCE0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39799E-DDD3-44E4-A379-34CF10226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71A4766-B19B-41C1-8038-5B2CB9A7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B3BBA19-818D-496D-A217-9A0E4648D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B29B74C-C323-4687-8004-5B7108C9F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D655180-C3C4-4728-B3B3-C754B5DFA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DC3C51F-796B-451F-A094-E4D2B608F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C96197-373E-4AF0-BABF-84235F02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27A8447-E0D6-4648-8EA2-1019A2A80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EE9F5F2-A4CB-472F-9510-B859F12FB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79F1397-C10F-4DC8-B09E-B55C750C0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18FD7946-BD10-4D82-9FC6-0F5CE1384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06E52A1-5FBB-414A-85A2-18471AD64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CD80728-9848-4021-86AF-F85DD553E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DB602746-685A-4DE0-AA4D-F806071DF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E5965A9-A4F6-4C32-A589-8BE7C4055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7154B8D-BA0B-46A5-B871-2D6602888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389467</xdr:colOff>
      <xdr:row>230</xdr:row>
      <xdr:rowOff>135466</xdr:rowOff>
    </xdr:from>
    <xdr:to>
      <xdr:col>15</xdr:col>
      <xdr:colOff>16934</xdr:colOff>
      <xdr:row>260</xdr:row>
      <xdr:rowOff>33866</xdr:rowOff>
    </xdr:to>
    <xdr:graphicFrame macro="">
      <xdr:nvGraphicFramePr>
        <xdr:cNvPr id="33" name="Chart 30">
          <a:extLst>
            <a:ext uri="{FF2B5EF4-FFF2-40B4-BE49-F238E27FC236}">
              <a16:creationId xmlns:a16="http://schemas.microsoft.com/office/drawing/2014/main" id="{0F4C778D-2B49-43DC-BFDF-FE71CB5774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528790</xdr:colOff>
      <xdr:row>170</xdr:row>
      <xdr:rowOff>46685</xdr:rowOff>
    </xdr:from>
    <xdr:to>
      <xdr:col>27</xdr:col>
      <xdr:colOff>71590</xdr:colOff>
      <xdr:row>195</xdr:row>
      <xdr:rowOff>46685</xdr:rowOff>
    </xdr:to>
    <xdr:graphicFrame macro="">
      <xdr:nvGraphicFramePr>
        <xdr:cNvPr id="34" name="Chart 27">
          <a:extLst>
            <a:ext uri="{FF2B5EF4-FFF2-40B4-BE49-F238E27FC236}">
              <a16:creationId xmlns:a16="http://schemas.microsoft.com/office/drawing/2014/main" id="{D4A807D6-F370-403D-A5BA-F6B2EA7FE6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253999</xdr:colOff>
      <xdr:row>133</xdr:row>
      <xdr:rowOff>50798</xdr:rowOff>
    </xdr:from>
    <xdr:to>
      <xdr:col>27</xdr:col>
      <xdr:colOff>863600</xdr:colOff>
      <xdr:row>162</xdr:row>
      <xdr:rowOff>84666</xdr:rowOff>
    </xdr:to>
    <xdr:graphicFrame macro="">
      <xdr:nvGraphicFramePr>
        <xdr:cNvPr id="35" name="Chart 27">
          <a:extLst>
            <a:ext uri="{FF2B5EF4-FFF2-40B4-BE49-F238E27FC236}">
              <a16:creationId xmlns:a16="http://schemas.microsoft.com/office/drawing/2014/main" id="{88D6573E-B78F-435D-87CF-6A9085D0A4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81367-0749-40FC-A44F-C55654AD3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438EF4-9ACF-4574-AEFF-6778B5D7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485433-82B5-4F10-96E4-A2398756E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C3B7E2-F42B-4909-B9ED-2ECF55109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01B1A6-D0D8-4C49-9A9F-5F18B94E6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B0BD9DD-5347-4930-BBA6-8B94F01B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ABF049-338E-46E1-B51F-A5C89AB60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FC190E-E062-4728-B1DF-3B89F29DF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D5F1AE5-D388-4CD9-9A57-54C9BF18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38AD0283-ED61-400A-8399-EF19F26EB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8ED585-8525-469A-805D-4E73E0E67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EFE4CED-9C8B-4EC9-8FD9-958D1B6D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B55C5A9-8AE3-47D0-B068-64D2FB3B2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37BDFF6-C01C-456C-91C1-F0C5C3762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1C521AC-ABC1-4A2D-827E-5749A9506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B67088D-426C-4F6E-ABF7-9CD2B3910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FF75D37-F0FB-4136-8983-0B1BED84D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9C39EB-8C52-466C-A4BF-C1EE80883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F27372-6825-44A8-94BB-5C49AC8B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D79733E-CB69-4940-B4FE-0496144D1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699CAC4-F30B-4308-8553-4329EDE37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0A8800F-B27D-4C93-B035-DA092853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95E7F00-A386-4C3F-A57B-4F2B2CFD4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1CE6A23-57AE-4D0A-BCF8-69A7B7161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12A4B1E-ABC8-426F-BEB6-066D243FD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394E146-CAF0-40C8-8946-74C4B3B84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647700</xdr:colOff>
      <xdr:row>240</xdr:row>
      <xdr:rowOff>38100</xdr:rowOff>
    </xdr:from>
    <xdr:to>
      <xdr:col>14</xdr:col>
      <xdr:colOff>635000</xdr:colOff>
      <xdr:row>269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1B4A24F-4CC4-4811-AB40-1985336537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240922</xdr:colOff>
      <xdr:row>173</xdr:row>
      <xdr:rowOff>175378</xdr:rowOff>
    </xdr:from>
    <xdr:to>
      <xdr:col>28</xdr:col>
      <xdr:colOff>647322</xdr:colOff>
      <xdr:row>202</xdr:row>
      <xdr:rowOff>103412</xdr:rowOff>
    </xdr:to>
    <xdr:graphicFrame macro="">
      <xdr:nvGraphicFramePr>
        <xdr:cNvPr id="34" name="Chart 27">
          <a:extLst>
            <a:ext uri="{FF2B5EF4-FFF2-40B4-BE49-F238E27FC236}">
              <a16:creationId xmlns:a16="http://schemas.microsoft.com/office/drawing/2014/main" id="{A3AE4D5A-D652-4988-A1B0-A93B006E67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423717</xdr:colOff>
      <xdr:row>130</xdr:row>
      <xdr:rowOff>12700</xdr:rowOff>
    </xdr:from>
    <xdr:to>
      <xdr:col>28</xdr:col>
      <xdr:colOff>131617</xdr:colOff>
      <xdr:row>158</xdr:row>
      <xdr:rowOff>165100</xdr:rowOff>
    </xdr:to>
    <xdr:graphicFrame macro="">
      <xdr:nvGraphicFramePr>
        <xdr:cNvPr id="35" name="Chart 27">
          <a:extLst>
            <a:ext uri="{FF2B5EF4-FFF2-40B4-BE49-F238E27FC236}">
              <a16:creationId xmlns:a16="http://schemas.microsoft.com/office/drawing/2014/main" id="{F28BB0F6-5850-49B4-ACCE-122D5760D1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48576</xdr:rowOff>
    </xdr:from>
    <xdr:to>
      <xdr:col>7</xdr:col>
      <xdr:colOff>438151</xdr:colOff>
      <xdr:row>48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AF37FC-B16D-40FF-8C1F-04BC509FE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284796</xdr:colOff>
      <xdr:row>47</xdr:row>
      <xdr:rowOff>25717</xdr:rowOff>
    </xdr:from>
    <xdr:to>
      <xdr:col>5</xdr:col>
      <xdr:colOff>276225</xdr:colOff>
      <xdr:row>65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DB4F4-425F-49C4-A6A9-2965DC63C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586740</xdr:colOff>
      <xdr:row>25</xdr:row>
      <xdr:rowOff>125730</xdr:rowOff>
    </xdr:from>
    <xdr:to>
      <xdr:col>17</xdr:col>
      <xdr:colOff>190500</xdr:colOff>
      <xdr:row>48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CEF118-FD5F-4CF8-A5FB-6A29A5D6C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44160</xdr:colOff>
      <xdr:row>49</xdr:row>
      <xdr:rowOff>136121</xdr:rowOff>
    </xdr:from>
    <xdr:to>
      <xdr:col>44</xdr:col>
      <xdr:colOff>99841</xdr:colOff>
      <xdr:row>68</xdr:row>
      <xdr:rowOff>5802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E6B917-F1E1-4196-AB70-AB1CCC733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26</xdr:row>
      <xdr:rowOff>0</xdr:rowOff>
    </xdr:from>
    <xdr:to>
      <xdr:col>46</xdr:col>
      <xdr:colOff>240724</xdr:colOff>
      <xdr:row>48</xdr:row>
      <xdr:rowOff>108411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D87499-390F-44FB-8DEF-CBD994FA4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16</xdr:col>
      <xdr:colOff>309738</xdr:colOff>
      <xdr:row>67</xdr:row>
      <xdr:rowOff>48578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7154A18-4BC4-48CD-BAB5-DB6BB537C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582705</xdr:colOff>
      <xdr:row>25</xdr:row>
      <xdr:rowOff>13111</xdr:rowOff>
    </xdr:from>
    <xdr:to>
      <xdr:col>38</xdr:col>
      <xdr:colOff>427637</xdr:colOff>
      <xdr:row>47</xdr:row>
      <xdr:rowOff>113903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82AED0-56E8-4D21-B988-D356F430E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49</xdr:row>
      <xdr:rowOff>0</xdr:rowOff>
    </xdr:from>
    <xdr:to>
      <xdr:col>36</xdr:col>
      <xdr:colOff>206848</xdr:colOff>
      <xdr:row>67</xdr:row>
      <xdr:rowOff>54690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06427B1-2A23-45E8-981C-660D322E9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69</xdr:row>
      <xdr:rowOff>0</xdr:rowOff>
    </xdr:from>
    <xdr:to>
      <xdr:col>37</xdr:col>
      <xdr:colOff>450050</xdr:colOff>
      <xdr:row>78</xdr:row>
      <xdr:rowOff>40952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BB6CB7-3CCE-4E18-A229-D081DC7AE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289449</xdr:colOff>
      <xdr:row>79</xdr:row>
      <xdr:rowOff>106344</xdr:rowOff>
    </xdr:from>
    <xdr:to>
      <xdr:col>35</xdr:col>
      <xdr:colOff>511313</xdr:colOff>
      <xdr:row>93</xdr:row>
      <xdr:rowOff>153638</xdr:rowOff>
    </xdr:to>
    <xdr:graphicFrame macro="">
      <xdr:nvGraphicFramePr>
        <xdr:cNvPr id="11" name="Chart 11">
          <a:extLst>
            <a:ext uri="{FF2B5EF4-FFF2-40B4-BE49-F238E27FC236}">
              <a16:creationId xmlns:a16="http://schemas.microsoft.com/office/drawing/2014/main" id="{A9ADE74A-D474-43D8-93D1-DE4DC328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46065</xdr:colOff>
      <xdr:row>79</xdr:row>
      <xdr:rowOff>76282</xdr:rowOff>
    </xdr:from>
    <xdr:to>
      <xdr:col>45</xdr:col>
      <xdr:colOff>62414</xdr:colOff>
      <xdr:row>93</xdr:row>
      <xdr:rowOff>119766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EF5E233-1F8F-4C22-8583-E3A770F0E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0</xdr:colOff>
      <xdr:row>69</xdr:row>
      <xdr:rowOff>0</xdr:rowOff>
    </xdr:from>
    <xdr:to>
      <xdr:col>47</xdr:col>
      <xdr:colOff>524681</xdr:colOff>
      <xdr:row>78</xdr:row>
      <xdr:rowOff>50477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BBD69B6-574F-47B0-86CF-C58DD8578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25</xdr:row>
      <xdr:rowOff>0</xdr:rowOff>
    </xdr:from>
    <xdr:to>
      <xdr:col>26</xdr:col>
      <xdr:colOff>485214</xdr:colOff>
      <xdr:row>47</xdr:row>
      <xdr:rowOff>114525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DFA30DC-678E-45B6-AFC9-A1D33E937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49</xdr:row>
      <xdr:rowOff>0</xdr:rowOff>
    </xdr:from>
    <xdr:to>
      <xdr:col>23</xdr:col>
      <xdr:colOff>927966</xdr:colOff>
      <xdr:row>67</xdr:row>
      <xdr:rowOff>50483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9C5AC79-3904-4945-A208-661E148C2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26</xdr:col>
      <xdr:colOff>483309</xdr:colOff>
      <xdr:row>78</xdr:row>
      <xdr:rowOff>58495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7F423E8-D58C-45A5-8C3B-4120325C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79</xdr:row>
      <xdr:rowOff>123265</xdr:rowOff>
    </xdr:from>
    <xdr:to>
      <xdr:col>23</xdr:col>
      <xdr:colOff>931776</xdr:colOff>
      <xdr:row>93</xdr:row>
      <xdr:rowOff>166352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25BBD0E-E50E-4FAD-A9D7-5B4CFAB11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47</xdr:col>
      <xdr:colOff>46065</xdr:colOff>
      <xdr:row>49</xdr:row>
      <xdr:rowOff>132311</xdr:rowOff>
    </xdr:from>
    <xdr:to>
      <xdr:col>53</xdr:col>
      <xdr:colOff>555472</xdr:colOff>
      <xdr:row>68</xdr:row>
      <xdr:rowOff>7707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7C98734-31DB-4F84-8003-18A2E1E7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33618</xdr:colOff>
      <xdr:row>25</xdr:row>
      <xdr:rowOff>156882</xdr:rowOff>
    </xdr:from>
    <xdr:to>
      <xdr:col>56</xdr:col>
      <xdr:colOff>444335</xdr:colOff>
      <xdr:row>48</xdr:row>
      <xdr:rowOff>82189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2FB8679-C5F4-43A8-843A-38061618F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38</xdr:col>
      <xdr:colOff>718991</xdr:colOff>
      <xdr:row>116</xdr:row>
      <xdr:rowOff>96982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717CE7D-E26A-41DD-9374-8F8D0D0B2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289449</xdr:colOff>
      <xdr:row>117</xdr:row>
      <xdr:rowOff>50315</xdr:rowOff>
    </xdr:from>
    <xdr:to>
      <xdr:col>36</xdr:col>
      <xdr:colOff>500107</xdr:colOff>
      <xdr:row>129</xdr:row>
      <xdr:rowOff>86403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D0A548A-5B45-4099-B37A-5E4DF0C03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40</xdr:col>
      <xdr:colOff>46065</xdr:colOff>
      <xdr:row>116</xdr:row>
      <xdr:rowOff>132311</xdr:rowOff>
    </xdr:from>
    <xdr:to>
      <xdr:col>46</xdr:col>
      <xdr:colOff>62413</xdr:colOff>
      <xdr:row>128</xdr:row>
      <xdr:rowOff>52530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D7E98EE-A73D-4516-8727-2CFA1CCAB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40</xdr:col>
      <xdr:colOff>0</xdr:colOff>
      <xdr:row>95</xdr:row>
      <xdr:rowOff>145677</xdr:rowOff>
    </xdr:from>
    <xdr:to>
      <xdr:col>48</xdr:col>
      <xdr:colOff>253834</xdr:colOff>
      <xdr:row>115</xdr:row>
      <xdr:rowOff>70984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1E7797B-2356-40D1-9A92-5B1D44D73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95</xdr:row>
      <xdr:rowOff>0</xdr:rowOff>
    </xdr:from>
    <xdr:to>
      <xdr:col>26</xdr:col>
      <xdr:colOff>485214</xdr:colOff>
      <xdr:row>114</xdr:row>
      <xdr:rowOff>114524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EFB5097-4E6E-44FE-B6C0-0F427F15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14567</xdr:colOff>
      <xdr:row>115</xdr:row>
      <xdr:rowOff>49754</xdr:rowOff>
    </xdr:from>
    <xdr:to>
      <xdr:col>26</xdr:col>
      <xdr:colOff>1240</xdr:colOff>
      <xdr:row>126</xdr:row>
      <xdr:rowOff>145060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AFA4A44-CE00-45A5-BD15-0253EA401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17</xdr:col>
      <xdr:colOff>810185</xdr:colOff>
      <xdr:row>78</xdr:row>
      <xdr:rowOff>58495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5096E290-2633-4698-9C02-8F55D83C0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14568</xdr:colOff>
      <xdr:row>78</xdr:row>
      <xdr:rowOff>173019</xdr:rowOff>
    </xdr:from>
    <xdr:to>
      <xdr:col>17</xdr:col>
      <xdr:colOff>326211</xdr:colOff>
      <xdr:row>93</xdr:row>
      <xdr:rowOff>33002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DC673624-612E-4CF6-8135-15E020F6B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207</xdr:row>
      <xdr:rowOff>0</xdr:rowOff>
    </xdr:from>
    <xdr:to>
      <xdr:col>14</xdr:col>
      <xdr:colOff>608853</xdr:colOff>
      <xdr:row>236</xdr:row>
      <xdr:rowOff>32870</xdr:rowOff>
    </xdr:to>
    <xdr:graphicFrame macro="">
      <xdr:nvGraphicFramePr>
        <xdr:cNvPr id="32" name="Chart 30">
          <a:extLst>
            <a:ext uri="{FF2B5EF4-FFF2-40B4-BE49-F238E27FC236}">
              <a16:creationId xmlns:a16="http://schemas.microsoft.com/office/drawing/2014/main" id="{95F70362-11F5-4EB2-8017-EAF30DC94D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465894</xdr:colOff>
      <xdr:row>165</xdr:row>
      <xdr:rowOff>91680</xdr:rowOff>
    </xdr:from>
    <xdr:to>
      <xdr:col>27</xdr:col>
      <xdr:colOff>46794</xdr:colOff>
      <xdr:row>190</xdr:row>
      <xdr:rowOff>180580</xdr:rowOff>
    </xdr:to>
    <xdr:graphicFrame macro="">
      <xdr:nvGraphicFramePr>
        <xdr:cNvPr id="34" name="Chart 27">
          <a:extLst>
            <a:ext uri="{FF2B5EF4-FFF2-40B4-BE49-F238E27FC236}">
              <a16:creationId xmlns:a16="http://schemas.microsoft.com/office/drawing/2014/main" id="{B6B2CFFD-8916-4C99-AEDF-3A831B32F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671285</xdr:colOff>
      <xdr:row>130</xdr:row>
      <xdr:rowOff>18143</xdr:rowOff>
    </xdr:from>
    <xdr:to>
      <xdr:col>28</xdr:col>
      <xdr:colOff>379185</xdr:colOff>
      <xdr:row>158</xdr:row>
      <xdr:rowOff>170543</xdr:rowOff>
    </xdr:to>
    <xdr:graphicFrame macro="">
      <xdr:nvGraphicFramePr>
        <xdr:cNvPr id="35" name="Chart 27">
          <a:extLst>
            <a:ext uri="{FF2B5EF4-FFF2-40B4-BE49-F238E27FC236}">
              <a16:creationId xmlns:a16="http://schemas.microsoft.com/office/drawing/2014/main" id="{7D7129F3-10AB-4039-9B26-AF702679A5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87740</xdr:colOff>
      <xdr:row>43</xdr:row>
      <xdr:rowOff>130825</xdr:rowOff>
    </xdr:from>
    <xdr:to>
      <xdr:col>4</xdr:col>
      <xdr:colOff>968273</xdr:colOff>
      <xdr:row>68</xdr:row>
      <xdr:rowOff>29225</xdr:rowOff>
    </xdr:to>
    <xdr:graphicFrame macro="">
      <xdr:nvGraphicFramePr>
        <xdr:cNvPr id="231" name="Chart 2">
          <a:extLst>
            <a:ext uri="{FF2B5EF4-FFF2-40B4-BE49-F238E27FC236}">
              <a16:creationId xmlns:a16="http://schemas.microsoft.com/office/drawing/2014/main" id="{0AC1AE8A-9033-4DFE-A56E-C9BF56DBC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857906</xdr:colOff>
      <xdr:row>71</xdr:row>
      <xdr:rowOff>25144</xdr:rowOff>
    </xdr:from>
    <xdr:to>
      <xdr:col>2</xdr:col>
      <xdr:colOff>417639</xdr:colOff>
      <xdr:row>85</xdr:row>
      <xdr:rowOff>135211</xdr:rowOff>
    </xdr:to>
    <xdr:graphicFrame macro="">
      <xdr:nvGraphicFramePr>
        <xdr:cNvPr id="57" name="Chart 3">
          <a:extLst>
            <a:ext uri="{FF2B5EF4-FFF2-40B4-BE49-F238E27FC236}">
              <a16:creationId xmlns:a16="http://schemas.microsoft.com/office/drawing/2014/main" id="{0B735AAD-6DD4-4402-B3C4-2398814B56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764540</xdr:colOff>
      <xdr:row>43</xdr:row>
      <xdr:rowOff>181805</xdr:rowOff>
    </xdr:from>
    <xdr:to>
      <xdr:col>11</xdr:col>
      <xdr:colOff>781474</xdr:colOff>
      <xdr:row>68</xdr:row>
      <xdr:rowOff>80205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548B5D-AACC-4DEA-91FA-3E27BA7010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161215</xdr:colOff>
      <xdr:row>43</xdr:row>
      <xdr:rowOff>164501</xdr:rowOff>
    </xdr:from>
    <xdr:to>
      <xdr:col>17</xdr:col>
      <xdr:colOff>681915</xdr:colOff>
      <xdr:row>68</xdr:row>
      <xdr:rowOff>62901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3D80B7-5379-4DF4-9000-4B05428523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137131</xdr:colOff>
      <xdr:row>44</xdr:row>
      <xdr:rowOff>149858</xdr:rowOff>
    </xdr:from>
    <xdr:to>
      <xdr:col>23</xdr:col>
      <xdr:colOff>949931</xdr:colOff>
      <xdr:row>69</xdr:row>
      <xdr:rowOff>62547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7B8F227-74D4-4A85-924A-9DD9A8D91C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198967</xdr:colOff>
      <xdr:row>44</xdr:row>
      <xdr:rowOff>110157</xdr:rowOff>
    </xdr:from>
    <xdr:to>
      <xdr:col>31</xdr:col>
      <xdr:colOff>736601</xdr:colOff>
      <xdr:row>69</xdr:row>
      <xdr:rowOff>25490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DA7231-634B-43B3-AA34-86A28FF04C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1053464</xdr:colOff>
      <xdr:row>44</xdr:row>
      <xdr:rowOff>124141</xdr:rowOff>
    </xdr:from>
    <xdr:to>
      <xdr:col>38</xdr:col>
      <xdr:colOff>122131</xdr:colOff>
      <xdr:row>69</xdr:row>
      <xdr:rowOff>39474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66AAB1-3BAF-4059-A4CA-0E677E8B33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50128</xdr:colOff>
      <xdr:row>44</xdr:row>
      <xdr:rowOff>55540</xdr:rowOff>
    </xdr:from>
    <xdr:to>
      <xdr:col>44</xdr:col>
      <xdr:colOff>608928</xdr:colOff>
      <xdr:row>68</xdr:row>
      <xdr:rowOff>157140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8980268-9D95-4CEE-AF5B-7375C4B23E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1032863</xdr:colOff>
      <xdr:row>44</xdr:row>
      <xdr:rowOff>108286</xdr:rowOff>
    </xdr:from>
    <xdr:to>
      <xdr:col>52</xdr:col>
      <xdr:colOff>592596</xdr:colOff>
      <xdr:row>69</xdr:row>
      <xdr:rowOff>23619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6F0D02-44D4-4431-A9BA-F91F94D79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365464</xdr:colOff>
      <xdr:row>72</xdr:row>
      <xdr:rowOff>4777</xdr:rowOff>
    </xdr:from>
    <xdr:to>
      <xdr:col>9</xdr:col>
      <xdr:colOff>263864</xdr:colOff>
      <xdr:row>86</xdr:row>
      <xdr:rowOff>106377</xdr:rowOff>
    </xdr:to>
    <xdr:graphicFrame macro="">
      <xdr:nvGraphicFramePr>
        <xdr:cNvPr id="58" name="Chart 11">
          <a:extLst>
            <a:ext uri="{FF2B5EF4-FFF2-40B4-BE49-F238E27FC236}">
              <a16:creationId xmlns:a16="http://schemas.microsoft.com/office/drawing/2014/main" id="{7FF40B04-408C-49FF-AA89-93CE09C168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83485</xdr:colOff>
      <xdr:row>69</xdr:row>
      <xdr:rowOff>137646</xdr:rowOff>
    </xdr:from>
    <xdr:to>
      <xdr:col>14</xdr:col>
      <xdr:colOff>794685</xdr:colOff>
      <xdr:row>84</xdr:row>
      <xdr:rowOff>86846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AB51216-3CB1-43CE-B936-38D06AA53F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435759</xdr:colOff>
      <xdr:row>71</xdr:row>
      <xdr:rowOff>16934</xdr:rowOff>
    </xdr:from>
    <xdr:to>
      <xdr:col>21</xdr:col>
      <xdr:colOff>164826</xdr:colOff>
      <xdr:row>85</xdr:row>
      <xdr:rowOff>152401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7A42B84-F218-47E3-9F8A-BC7B1E9A87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530124</xdr:colOff>
      <xdr:row>70</xdr:row>
      <xdr:rowOff>137532</xdr:rowOff>
    </xdr:from>
    <xdr:to>
      <xdr:col>28</xdr:col>
      <xdr:colOff>563991</xdr:colOff>
      <xdr:row>85</xdr:row>
      <xdr:rowOff>86732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F53225F-1CE7-4496-8860-C09455214E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233602</xdr:colOff>
      <xdr:row>69</xdr:row>
      <xdr:rowOff>156851</xdr:rowOff>
    </xdr:from>
    <xdr:to>
      <xdr:col>35</xdr:col>
      <xdr:colOff>1097202</xdr:colOff>
      <xdr:row>84</xdr:row>
      <xdr:rowOff>106051</xdr:rowOff>
    </xdr:to>
    <xdr:graphicFrame macro="">
      <xdr:nvGraphicFramePr>
        <xdr:cNvPr id="56" name="Chart 15">
          <a:extLst>
            <a:ext uri="{FF2B5EF4-FFF2-40B4-BE49-F238E27FC236}">
              <a16:creationId xmlns:a16="http://schemas.microsoft.com/office/drawing/2014/main" id="{C1201AF4-206D-45DD-95B6-CFD3A0034E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1346201</xdr:colOff>
      <xdr:row>70</xdr:row>
      <xdr:rowOff>48110</xdr:rowOff>
    </xdr:from>
    <xdr:to>
      <xdr:col>42</xdr:col>
      <xdr:colOff>8468</xdr:colOff>
      <xdr:row>84</xdr:row>
      <xdr:rowOff>183576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6951841-F559-45F5-BA4A-887E3F6A04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33356</xdr:colOff>
      <xdr:row>69</xdr:row>
      <xdr:rowOff>120910</xdr:rowOff>
    </xdr:from>
    <xdr:to>
      <xdr:col>49</xdr:col>
      <xdr:colOff>981623</xdr:colOff>
      <xdr:row>84</xdr:row>
      <xdr:rowOff>70110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B3C6880-4F40-4A30-8BA0-53114EB2E7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202490</xdr:colOff>
      <xdr:row>207</xdr:row>
      <xdr:rowOff>53338</xdr:rowOff>
    </xdr:from>
    <xdr:to>
      <xdr:col>12</xdr:col>
      <xdr:colOff>674930</xdr:colOff>
      <xdr:row>222</xdr:row>
      <xdr:rowOff>60958</xdr:rowOff>
    </xdr:to>
    <xdr:graphicFrame macro="">
      <xdr:nvGraphicFramePr>
        <xdr:cNvPr id="22" name="Chart 19">
          <a:extLst>
            <a:ext uri="{FF2B5EF4-FFF2-40B4-BE49-F238E27FC236}">
              <a16:creationId xmlns:a16="http://schemas.microsoft.com/office/drawing/2014/main" id="{44A3F6E4-7679-4EF8-9623-F1B0EA7F3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221877</xdr:colOff>
      <xdr:row>223</xdr:row>
      <xdr:rowOff>22859</xdr:rowOff>
    </xdr:from>
    <xdr:to>
      <xdr:col>12</xdr:col>
      <xdr:colOff>694317</xdr:colOff>
      <xdr:row>241</xdr:row>
      <xdr:rowOff>22859</xdr:rowOff>
    </xdr:to>
    <xdr:graphicFrame macro="">
      <xdr:nvGraphicFramePr>
        <xdr:cNvPr id="23" name="Chart 20">
          <a:extLst>
            <a:ext uri="{FF2B5EF4-FFF2-40B4-BE49-F238E27FC236}">
              <a16:creationId xmlns:a16="http://schemas.microsoft.com/office/drawing/2014/main" id="{ECA03490-30B5-4F78-B2D0-42EA03F91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liv_4_Total_2007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ΣΥΝΟΛΙΚΟΙ"/>
      <sheetName val="ΕΝΤ-ΠΛΗΡ. ΑΝΑ ΤΟΜΕΑ"/>
      <sheetName val="ΕΝΤΑΞΕΙΣ-ΠΛΗΡΩΜΕΣ"/>
      <sheetName val="ΣΥΓΚΕΝΤΡΩΤΙΚΟΣ"/>
      <sheetName val="ΣΥΓΚΕΝΤΡΩΤΙΚΟΣ_ktsin"/>
      <sheetName val="Chrisos_KT"/>
      <sheetName val="ΚΤ_graphs"/>
      <sheetName val="ΚΤ_graphs_DEL4"/>
      <sheetName val="KT_graphs_forpivot"/>
      <sheetName val="PIVOT"/>
      <sheetName val="graphs from pivot"/>
    </sheetNames>
    <sheetDataSet>
      <sheetData sheetId="0"/>
      <sheetData sheetId="1"/>
      <sheetData sheetId="2"/>
      <sheetData sheetId="3">
        <row r="4">
          <cell r="A4" t="str">
            <v>Επενδυτική Προτεραιοτητα 1b (Δράση Περιφέρεια)</v>
          </cell>
          <cell r="B4" t="str">
            <v>Σύνολο (Δ.Δ)</v>
          </cell>
          <cell r="C4" t="str">
            <v>1. Αγροδιατροφή</v>
          </cell>
          <cell r="D4" t="str">
            <v>%</v>
          </cell>
          <cell r="F4" t="str">
            <v>%</v>
          </cell>
          <cell r="G4" t="str">
            <v>3. Τεχνολογίες πληροφορικής και επικοινωνιών</v>
          </cell>
          <cell r="H4" t="str">
            <v>%</v>
          </cell>
          <cell r="I4" t="str">
            <v>4. Ενέργεια</v>
          </cell>
          <cell r="J4" t="str">
            <v>%</v>
          </cell>
          <cell r="K4" t="str">
            <v>5. Περιβάλλον και βιώσιμη ανάπτυξη - Κλιματική Αλλαγή</v>
          </cell>
          <cell r="L4" t="str">
            <v>%</v>
          </cell>
          <cell r="M4" t="str">
            <v>6. Μεταφορές και Εφοδιαστική Αλυσίδα (Logistics)</v>
          </cell>
          <cell r="N4" t="str">
            <v>%</v>
          </cell>
          <cell r="O4" t="str">
            <v>7. Υλικά-Κατασκευές</v>
          </cell>
          <cell r="P4" t="str">
            <v>%</v>
          </cell>
          <cell r="Q4" t="str">
            <v>8. Πολιτισμός - Τουρισμός -Πολιτιστικές και Δημιουργικές Βιομηχανίες</v>
          </cell>
          <cell r="R4" t="str">
            <v>%</v>
          </cell>
          <cell r="S4" t="str">
            <v>Διεπιστημονικές παρεμβάσεις που σχετίζονται με τον στρατηγικό άξονα 3 της RIS</v>
          </cell>
          <cell r="T4" t="str">
            <v>%</v>
          </cell>
          <cell r="U4" t="str">
            <v>Βασικές Τεχνολογίες Γενικής Εφαρμογής (Key Enabling Technologies - KETs) με διεπιστημονικό</v>
          </cell>
          <cell r="V4" t="str">
            <v>%</v>
          </cell>
        </row>
        <row r="5">
          <cell r="A5" t="str">
            <v>ΥΠΟΒΛΗΘΕΙΣΕΣ ΠΡΟΤΑΣΕΙΣ</v>
          </cell>
          <cell r="B5">
            <v>3415361104.1199999</v>
          </cell>
          <cell r="C5">
            <v>689648331.76000011</v>
          </cell>
          <cell r="E5">
            <v>557056487.41999996</v>
          </cell>
          <cell r="F5">
            <v>0.16310324748619248</v>
          </cell>
          <cell r="G5">
            <v>558990881.90999997</v>
          </cell>
          <cell r="H5">
            <v>0.16366962815020675</v>
          </cell>
          <cell r="I5">
            <v>257791864.71000001</v>
          </cell>
          <cell r="J5">
            <v>7.548011962747421E-2</v>
          </cell>
          <cell r="K5">
            <v>367728178.51000005</v>
          </cell>
          <cell r="L5">
            <v>0.10766890155960498</v>
          </cell>
          <cell r="M5">
            <v>189078814.95999998</v>
          </cell>
          <cell r="N5">
            <v>5.5361295393307447E-2</v>
          </cell>
          <cell r="O5">
            <v>298769109.62</v>
          </cell>
          <cell r="P5">
            <v>8.7478044198486204E-2</v>
          </cell>
          <cell r="Q5">
            <v>484578313.27999997</v>
          </cell>
          <cell r="R5">
            <v>0.14188201437776113</v>
          </cell>
          <cell r="S5">
            <v>207999.95</v>
          </cell>
          <cell r="T5">
            <v>6.0901305501513923E-5</v>
          </cell>
          <cell r="U5">
            <v>11511122</v>
          </cell>
          <cell r="V5">
            <v>3.3703967601299801E-3</v>
          </cell>
        </row>
        <row r="6">
          <cell r="A6" t="str">
            <v>ΕΡΕΥΝΩ-ΔΗΜΙΟΥΡΓΩ ΚΑΙΝΟΤΟΜΩ (Α΄ κύκλος)</v>
          </cell>
          <cell r="B6">
            <v>1386643579.26</v>
          </cell>
          <cell r="C6">
            <v>278426138.36000001</v>
          </cell>
          <cell r="D6">
            <v>0.20079142363936497</v>
          </cell>
          <cell r="E6">
            <v>256919432.01000002</v>
          </cell>
          <cell r="F6">
            <v>0.18528152140372536</v>
          </cell>
          <cell r="G6">
            <v>262928533.53</v>
          </cell>
          <cell r="H6">
            <v>0.18961508022870244</v>
          </cell>
          <cell r="I6">
            <v>105591400.90000001</v>
          </cell>
          <cell r="J6">
            <v>7.6148912726621651E-2</v>
          </cell>
          <cell r="K6">
            <v>155304042.17000002</v>
          </cell>
          <cell r="L6">
            <v>0.11199997208574679</v>
          </cell>
          <cell r="M6">
            <v>65531404.050000004</v>
          </cell>
          <cell r="N6">
            <v>4.7259010916829595E-2</v>
          </cell>
          <cell r="O6">
            <v>97284200.230000004</v>
          </cell>
          <cell r="P6">
            <v>7.015804326726624E-2</v>
          </cell>
          <cell r="Q6">
            <v>164658428.00999999</v>
          </cell>
          <cell r="R6">
            <v>0.11874603573174301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ΕΡΕΥΝΩ-ΔΗΜΙΟΥΡΓΩ ΚΑΙΝΟΤΟΜΩ (Β΄ κυκλος)</v>
          </cell>
          <cell r="B7">
            <v>1736653604.8499999</v>
          </cell>
          <cell r="C7">
            <v>367154210.67000008</v>
          </cell>
          <cell r="D7">
            <v>0.21141476322315428</v>
          </cell>
          <cell r="E7">
            <v>290541475.77999997</v>
          </cell>
          <cell r="F7">
            <v>0.16729961286959982</v>
          </cell>
          <cell r="G7">
            <v>285358034.42000002</v>
          </cell>
          <cell r="H7">
            <v>0.16431488330377045</v>
          </cell>
          <cell r="I7">
            <v>105163490.89999999</v>
          </cell>
          <cell r="J7">
            <v>6.0555248672681208E-2</v>
          </cell>
          <cell r="K7">
            <v>193016981.85000002</v>
          </cell>
          <cell r="L7">
            <v>0.11114305196554813</v>
          </cell>
          <cell r="M7">
            <v>118053127.27999999</v>
          </cell>
          <cell r="N7">
            <v>6.7977359992982933E-2</v>
          </cell>
          <cell r="O7">
            <v>149285027.07000002</v>
          </cell>
          <cell r="P7">
            <v>8.5961314710710099E-2</v>
          </cell>
          <cell r="Q7">
            <v>228081256.88</v>
          </cell>
          <cell r="R7">
            <v>0.13133376526155316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ΕRΑΝΕΤs</v>
          </cell>
          <cell r="B8">
            <v>4571321.21</v>
          </cell>
          <cell r="C8">
            <v>489697.70999999996</v>
          </cell>
          <cell r="D8">
            <v>0.10712388990053053</v>
          </cell>
          <cell r="E8">
            <v>1659846.97</v>
          </cell>
          <cell r="F8">
            <v>0.3631000522056948</v>
          </cell>
          <cell r="G8">
            <v>159985.56</v>
          </cell>
          <cell r="H8">
            <v>3.4997663181056578E-2</v>
          </cell>
          <cell r="I8">
            <v>952490.23</v>
          </cell>
          <cell r="J8">
            <v>0.20836213126226585</v>
          </cell>
          <cell r="K8">
            <v>702305.95</v>
          </cell>
          <cell r="L8">
            <v>0.15363303468232983</v>
          </cell>
          <cell r="M8">
            <v>0</v>
          </cell>
          <cell r="N8">
            <v>0</v>
          </cell>
          <cell r="O8">
            <v>398994.83999999997</v>
          </cell>
          <cell r="P8">
            <v>8.7282171099063929E-2</v>
          </cell>
          <cell r="Q8">
            <v>0</v>
          </cell>
          <cell r="R8">
            <v>0</v>
          </cell>
          <cell r="S8">
            <v>207999.95</v>
          </cell>
          <cell r="T8">
            <v>4.5501057669058438E-2</v>
          </cell>
          <cell r="U8">
            <v>0</v>
          </cell>
          <cell r="V8">
            <v>0</v>
          </cell>
        </row>
        <row r="9">
          <cell r="A9" t="str">
            <v>ΔΙΜΕΡΕΙΣ Ε&amp;Τ ΣΥΝΕΡΓΑΣΙΕΣ</v>
          </cell>
          <cell r="B9">
            <v>156063036.91999999</v>
          </cell>
          <cell r="C9">
            <v>31202529.68</v>
          </cell>
          <cell r="D9">
            <v>0.199935425426809</v>
          </cell>
          <cell r="E9">
            <v>7935732.6600000001</v>
          </cell>
          <cell r="F9">
            <v>5.0849533730834444E-2</v>
          </cell>
          <cell r="G9">
            <v>10544328.399999999</v>
          </cell>
          <cell r="H9">
            <v>6.7564547045212017E-2</v>
          </cell>
          <cell r="I9">
            <v>46084482.68</v>
          </cell>
          <cell r="J9">
            <v>0.2952940272694009</v>
          </cell>
          <cell r="K9">
            <v>18704848.539999999</v>
          </cell>
          <cell r="L9">
            <v>0.11985444413457337</v>
          </cell>
          <cell r="M9">
            <v>5494283.6300000008</v>
          </cell>
          <cell r="N9">
            <v>3.5205540904707913E-2</v>
          </cell>
          <cell r="O9">
            <v>6030799.3200000003</v>
          </cell>
          <cell r="P9">
            <v>3.8643354884164337E-2</v>
          </cell>
          <cell r="Q9">
            <v>18554910.009999998</v>
          </cell>
          <cell r="R9">
            <v>0.11889368793657075</v>
          </cell>
          <cell r="S9">
            <v>0</v>
          </cell>
          <cell r="T9">
            <v>0</v>
          </cell>
          <cell r="U9">
            <v>11511122</v>
          </cell>
          <cell r="V9">
            <v>7.3759438667727301E-2</v>
          </cell>
        </row>
        <row r="10">
          <cell r="A10" t="str">
            <v>ΕΙΔΙΚΕΣ ΔΡΑΣΕΙΣ</v>
          </cell>
          <cell r="B10">
            <v>131429561.88</v>
          </cell>
          <cell r="C10">
            <v>12375755.34</v>
          </cell>
          <cell r="D10">
            <v>9.4162646234030048E-2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45770088.159999996</v>
          </cell>
          <cell r="P10">
            <v>0.34824804637019002</v>
          </cell>
          <cell r="Q10">
            <v>73283718.379999995</v>
          </cell>
          <cell r="R10">
            <v>0.55758930739577994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/>
          <cell r="B11"/>
          <cell r="C11">
            <v>689648331.75999999</v>
          </cell>
          <cell r="E11"/>
          <cell r="G11"/>
          <cell r="I11"/>
          <cell r="K11"/>
          <cell r="M11"/>
          <cell r="O11"/>
          <cell r="Q11"/>
          <cell r="S11"/>
          <cell r="U11"/>
        </row>
        <row r="12">
          <cell r="A12" t="str">
            <v>Περισσότερο Ανεπτυγμένες Περιφέρειες (ΠΑΠ)</v>
          </cell>
          <cell r="B12">
            <v>1327824444.76</v>
          </cell>
          <cell r="C12">
            <v>195442211.20000002</v>
          </cell>
          <cell r="E12">
            <v>247689627.01999992</v>
          </cell>
          <cell r="G12">
            <v>262924920.51000002</v>
          </cell>
          <cell r="I12">
            <v>100878751.27000001</v>
          </cell>
          <cell r="K12">
            <v>134710104.24000001</v>
          </cell>
          <cell r="M12">
            <v>94745291.180000007</v>
          </cell>
          <cell r="O12">
            <v>104065604.13000001</v>
          </cell>
          <cell r="Q12">
            <v>185320658.95999998</v>
          </cell>
          <cell r="S12">
            <v>100000</v>
          </cell>
          <cell r="U12">
            <v>1947276.25</v>
          </cell>
        </row>
        <row r="13">
          <cell r="A13" t="str">
            <v>Αττική</v>
          </cell>
          <cell r="B13">
            <v>1313910205.55</v>
          </cell>
          <cell r="C13">
            <v>192724726.82000002</v>
          </cell>
          <cell r="E13">
            <v>246875106.75999993</v>
          </cell>
          <cell r="G13">
            <v>261658387.06000003</v>
          </cell>
          <cell r="I13">
            <v>100798411.27000001</v>
          </cell>
          <cell r="K13">
            <v>132430070.39000002</v>
          </cell>
          <cell r="M13">
            <v>93897665.010000005</v>
          </cell>
          <cell r="O13">
            <v>103670314.13000001</v>
          </cell>
          <cell r="Q13">
            <v>179808247.85999998</v>
          </cell>
          <cell r="S13">
            <v>100000</v>
          </cell>
          <cell r="U13">
            <v>1947276.25</v>
          </cell>
        </row>
        <row r="14">
          <cell r="A14" t="str">
            <v>Ν. Αιγαίο</v>
          </cell>
          <cell r="B14">
            <v>13914239.210000001</v>
          </cell>
          <cell r="C14">
            <v>2717484.38</v>
          </cell>
          <cell r="E14">
            <v>814520.26</v>
          </cell>
          <cell r="G14">
            <v>1266533.45</v>
          </cell>
          <cell r="I14">
            <v>80340</v>
          </cell>
          <cell r="K14">
            <v>2280033.85</v>
          </cell>
          <cell r="M14">
            <v>847626.17</v>
          </cell>
          <cell r="O14">
            <v>395290</v>
          </cell>
          <cell r="Q14">
            <v>5512411.1000000006</v>
          </cell>
          <cell r="S14">
            <v>0</v>
          </cell>
          <cell r="U14">
            <v>0</v>
          </cell>
        </row>
        <row r="15">
          <cell r="A15" t="str">
            <v>ΕΔΚ (Α κύκλος)- ΠΑΠ</v>
          </cell>
          <cell r="B15">
            <v>593465458.96999991</v>
          </cell>
          <cell r="C15">
            <v>83937001.920000002</v>
          </cell>
          <cell r="E15">
            <v>126216565.29000001</v>
          </cell>
          <cell r="G15">
            <v>128371520.8</v>
          </cell>
          <cell r="I15">
            <v>45207254.840000004</v>
          </cell>
          <cell r="K15">
            <v>63246278.400000006</v>
          </cell>
          <cell r="M15">
            <v>33806089.810000002</v>
          </cell>
          <cell r="O15">
            <v>37320494.840000004</v>
          </cell>
          <cell r="Q15">
            <v>75360253.069999993</v>
          </cell>
          <cell r="S15">
            <v>0</v>
          </cell>
          <cell r="U15">
            <v>0</v>
          </cell>
        </row>
        <row r="16">
          <cell r="A16" t="str">
            <v>Αττική</v>
          </cell>
          <cell r="B16">
            <v>587390609.3499999</v>
          </cell>
          <cell r="C16">
            <v>82555328.219999999</v>
          </cell>
          <cell r="E16">
            <v>125876705.29000001</v>
          </cell>
          <cell r="G16">
            <v>128235645</v>
          </cell>
          <cell r="I16">
            <v>45126914.840000004</v>
          </cell>
          <cell r="K16">
            <v>61582512.950000003</v>
          </cell>
          <cell r="M16">
            <v>33683909.640000001</v>
          </cell>
          <cell r="O16">
            <v>37320494.840000004</v>
          </cell>
          <cell r="Q16">
            <v>73009098.569999993</v>
          </cell>
          <cell r="S16">
            <v>0</v>
          </cell>
          <cell r="U16">
            <v>0</v>
          </cell>
        </row>
        <row r="17">
          <cell r="A17" t="str">
            <v>Ν.Αιγαίο</v>
          </cell>
          <cell r="B17">
            <v>6074849.6200000001</v>
          </cell>
          <cell r="C17">
            <v>1381673.7</v>
          </cell>
          <cell r="E17">
            <v>339860</v>
          </cell>
          <cell r="G17">
            <v>135875.79999999999</v>
          </cell>
          <cell r="I17">
            <v>80340</v>
          </cell>
          <cell r="K17">
            <v>1663765.45</v>
          </cell>
          <cell r="M17">
            <v>122180.17</v>
          </cell>
          <cell r="O17">
            <v>0</v>
          </cell>
          <cell r="Q17">
            <v>2351154.5</v>
          </cell>
          <cell r="S17">
            <v>0</v>
          </cell>
          <cell r="U17">
            <v>0</v>
          </cell>
        </row>
        <row r="18">
          <cell r="A18" t="str">
            <v>ΕΔΚ (Β κύκλος)- ΠΑΠ</v>
          </cell>
          <cell r="B18">
            <v>629296152.56000006</v>
          </cell>
          <cell r="C18">
            <v>95062898.020000041</v>
          </cell>
          <cell r="E18">
            <v>117498494.39999995</v>
          </cell>
          <cell r="G18">
            <v>129947890.88000003</v>
          </cell>
          <cell r="I18">
            <v>38804474.68</v>
          </cell>
          <cell r="K18">
            <v>62859180.560000002</v>
          </cell>
          <cell r="M18">
            <v>58482677.939999998</v>
          </cell>
          <cell r="O18">
            <v>49689170.590000011</v>
          </cell>
          <cell r="Q18">
            <v>76951365.489999995</v>
          </cell>
          <cell r="S18">
            <v>0</v>
          </cell>
          <cell r="U18">
            <v>0</v>
          </cell>
        </row>
        <row r="19">
          <cell r="A19" t="str">
            <v>Αττική</v>
          </cell>
          <cell r="B19">
            <v>623381865.67000008</v>
          </cell>
          <cell r="C19">
            <v>93727087.340000033</v>
          </cell>
          <cell r="E19">
            <v>117023834.13999994</v>
          </cell>
          <cell r="G19">
            <v>129117233.23000002</v>
          </cell>
          <cell r="I19">
            <v>38804474.68</v>
          </cell>
          <cell r="K19">
            <v>62242912.160000004</v>
          </cell>
          <cell r="M19">
            <v>57757231.939999998</v>
          </cell>
          <cell r="O19">
            <v>49689170.590000011</v>
          </cell>
          <cell r="Q19">
            <v>75019921.589999989</v>
          </cell>
          <cell r="S19"/>
          <cell r="U19"/>
        </row>
        <row r="20">
          <cell r="A20" t="str">
            <v>Ν.Αιγαίο</v>
          </cell>
          <cell r="B20">
            <v>5914286.8900000006</v>
          </cell>
          <cell r="C20">
            <v>1335810.6800000002</v>
          </cell>
          <cell r="E20">
            <v>474660.26</v>
          </cell>
          <cell r="G20">
            <v>830657.65</v>
          </cell>
          <cell r="I20"/>
          <cell r="K20">
            <v>616268.4</v>
          </cell>
          <cell r="M20">
            <v>725446</v>
          </cell>
          <cell r="O20"/>
          <cell r="Q20">
            <v>1931443.9</v>
          </cell>
          <cell r="S20"/>
          <cell r="U20"/>
        </row>
        <row r="21">
          <cell r="A21" t="str">
            <v>ΕRΑΝΕΤ-ΠΑΠ</v>
          </cell>
          <cell r="B21">
            <v>1861723.6500000001</v>
          </cell>
          <cell r="C21">
            <v>239586.23</v>
          </cell>
          <cell r="E21">
            <v>712049.92</v>
          </cell>
          <cell r="G21">
            <v>0</v>
          </cell>
          <cell r="I21">
            <v>199000.6</v>
          </cell>
          <cell r="K21">
            <v>411937.06</v>
          </cell>
          <cell r="M21">
            <v>0</v>
          </cell>
          <cell r="O21">
            <v>199149.84</v>
          </cell>
          <cell r="Q21">
            <v>0</v>
          </cell>
          <cell r="S21">
            <v>100000</v>
          </cell>
          <cell r="U21">
            <v>0</v>
          </cell>
        </row>
        <row r="22">
          <cell r="A22" t="str">
            <v>Αττική</v>
          </cell>
          <cell r="B22">
            <v>1861723.6500000001</v>
          </cell>
          <cell r="C22">
            <v>239586.23</v>
          </cell>
          <cell r="E22">
            <v>712049.92</v>
          </cell>
          <cell r="G22">
            <v>0</v>
          </cell>
          <cell r="I22">
            <v>199000.6</v>
          </cell>
          <cell r="K22">
            <v>411937.06</v>
          </cell>
          <cell r="M22">
            <v>0</v>
          </cell>
          <cell r="O22">
            <v>199149.84</v>
          </cell>
          <cell r="Q22">
            <v>0</v>
          </cell>
          <cell r="S22">
            <v>100000</v>
          </cell>
          <cell r="U22">
            <v>0</v>
          </cell>
        </row>
        <row r="23">
          <cell r="A23" t="str">
            <v>Ν.Αιγαίο</v>
          </cell>
          <cell r="B23">
            <v>0</v>
          </cell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</row>
        <row r="24">
          <cell r="A24" t="str">
            <v>ΔΙΜΕΡΗ-ΠΑΠ</v>
          </cell>
          <cell r="B24">
            <v>61449541.840000004</v>
          </cell>
          <cell r="C24">
            <v>12538893.24</v>
          </cell>
          <cell r="E24">
            <v>3262517.41</v>
          </cell>
          <cell r="G24">
            <v>4605508.83</v>
          </cell>
          <cell r="I24">
            <v>16668021.15</v>
          </cell>
          <cell r="K24">
            <v>8192708.2199999997</v>
          </cell>
          <cell r="M24">
            <v>2456523.4300000002</v>
          </cell>
          <cell r="O24">
            <v>2455324.62</v>
          </cell>
          <cell r="Q24">
            <v>9322768.6899999995</v>
          </cell>
          <cell r="S24">
            <v>0</v>
          </cell>
          <cell r="U24">
            <v>1947276.25</v>
          </cell>
        </row>
        <row r="25">
          <cell r="A25" t="str">
            <v>Αττική</v>
          </cell>
          <cell r="B25">
            <v>60935728.140000001</v>
          </cell>
          <cell r="C25">
            <v>12538893.24</v>
          </cell>
          <cell r="E25">
            <v>3262517.41</v>
          </cell>
          <cell r="G25">
            <v>4305508.83</v>
          </cell>
          <cell r="I25">
            <v>16668021.15</v>
          </cell>
          <cell r="K25">
            <v>8192708.2199999997</v>
          </cell>
          <cell r="M25">
            <v>2456523.4300000002</v>
          </cell>
          <cell r="O25">
            <v>2455324.62</v>
          </cell>
          <cell r="Q25">
            <v>9108954.9900000002</v>
          </cell>
          <cell r="S25">
            <v>0</v>
          </cell>
          <cell r="U25">
            <v>1947276.25</v>
          </cell>
        </row>
        <row r="26">
          <cell r="A26" t="str">
            <v>Ν.Αιγαίο</v>
          </cell>
          <cell r="B26">
            <v>513813.7</v>
          </cell>
          <cell r="C26">
            <v>0</v>
          </cell>
          <cell r="E26">
            <v>0</v>
          </cell>
          <cell r="G26">
            <v>300000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213813.7</v>
          </cell>
          <cell r="S26">
            <v>0</v>
          </cell>
          <cell r="U26">
            <v>0</v>
          </cell>
        </row>
        <row r="27">
          <cell r="A27" t="str">
            <v>ΕΙΔΙΚΕΣ ΔΡΑΣΕΙΣ-ΠΑΠ</v>
          </cell>
          <cell r="B27">
            <v>41751567.739999995</v>
          </cell>
          <cell r="C27">
            <v>3663831.7900000005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14401464.239999996</v>
          </cell>
          <cell r="Q27">
            <v>23686271.709999997</v>
          </cell>
          <cell r="S27">
            <v>0</v>
          </cell>
          <cell r="U27">
            <v>0</v>
          </cell>
        </row>
        <row r="28">
          <cell r="A28" t="str">
            <v>Αττική</v>
          </cell>
          <cell r="B28">
            <v>40340278.739999995</v>
          </cell>
          <cell r="C28">
            <v>3663831.7900000005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14006174.239999996</v>
          </cell>
          <cell r="Q28">
            <v>22670272.709999997</v>
          </cell>
          <cell r="S28">
            <v>0</v>
          </cell>
          <cell r="U28">
            <v>0</v>
          </cell>
        </row>
        <row r="29">
          <cell r="A29" t="str">
            <v>Ν.Αιγαίο</v>
          </cell>
          <cell r="B29">
            <v>1411289</v>
          </cell>
          <cell r="C29">
            <v>0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  <cell r="M29">
            <v>0</v>
          </cell>
          <cell r="O29">
            <v>395290</v>
          </cell>
          <cell r="Q29">
            <v>1015999</v>
          </cell>
          <cell r="S29">
            <v>0</v>
          </cell>
          <cell r="U29">
            <v>0</v>
          </cell>
        </row>
        <row r="30">
          <cell r="A30" t="str">
            <v>Περιφέρειες σε Μετάβαση (ΠΜ)</v>
          </cell>
          <cell r="B30">
            <v>500567050.17000002</v>
          </cell>
          <cell r="C30">
            <v>99160216.200000003</v>
          </cell>
          <cell r="E30">
            <v>70670292.36999999</v>
          </cell>
          <cell r="G30">
            <v>69169806.520000011</v>
          </cell>
          <cell r="I30">
            <v>40012621.460000008</v>
          </cell>
          <cell r="K30">
            <v>59973211.029999994</v>
          </cell>
          <cell r="M30">
            <v>22075400.520000003</v>
          </cell>
          <cell r="O30">
            <v>47471792.879999995</v>
          </cell>
          <cell r="Q30">
            <v>89254663.49000001</v>
          </cell>
          <cell r="S30">
            <v>107999.95</v>
          </cell>
          <cell r="U30">
            <v>2671045.75</v>
          </cell>
        </row>
        <row r="31">
          <cell r="A31" t="str">
            <v>Δ. Μακεδονία</v>
          </cell>
          <cell r="B31">
            <v>59605285.960000008</v>
          </cell>
          <cell r="C31">
            <v>10323795.25</v>
          </cell>
          <cell r="E31">
            <v>5702401.4100000001</v>
          </cell>
          <cell r="G31">
            <v>8724959.120000001</v>
          </cell>
          <cell r="I31">
            <v>10062894.389999999</v>
          </cell>
          <cell r="K31">
            <v>11386416.59</v>
          </cell>
          <cell r="M31">
            <v>1855307.7</v>
          </cell>
          <cell r="O31">
            <v>6547713.1099999994</v>
          </cell>
          <cell r="Q31">
            <v>4596502.6400000006</v>
          </cell>
          <cell r="S31">
            <v>0</v>
          </cell>
          <cell r="U31">
            <v>405295.75</v>
          </cell>
        </row>
        <row r="32">
          <cell r="A32" t="str">
            <v>Ιόνια Νησιά</v>
          </cell>
          <cell r="B32">
            <v>19352344.859999999</v>
          </cell>
          <cell r="C32">
            <v>2564445.81</v>
          </cell>
          <cell r="E32">
            <v>580395.62</v>
          </cell>
          <cell r="G32">
            <v>3206430.37</v>
          </cell>
          <cell r="I32">
            <v>0</v>
          </cell>
          <cell r="K32">
            <v>709820.49</v>
          </cell>
          <cell r="M32">
            <v>1495982</v>
          </cell>
          <cell r="O32">
            <v>883718.47</v>
          </cell>
          <cell r="Q32">
            <v>9911552.0999999996</v>
          </cell>
          <cell r="S32">
            <v>0</v>
          </cell>
          <cell r="U32">
            <v>0</v>
          </cell>
        </row>
        <row r="33">
          <cell r="A33" t="str">
            <v>Σ. Ελλάδα</v>
          </cell>
          <cell r="B33">
            <v>72898303.280000001</v>
          </cell>
          <cell r="C33">
            <v>15126689.280000001</v>
          </cell>
          <cell r="E33">
            <v>11645612.76</v>
          </cell>
          <cell r="G33">
            <v>9937820.5199999996</v>
          </cell>
          <cell r="I33">
            <v>6849410.9300000006</v>
          </cell>
          <cell r="K33">
            <v>6694073.0699999994</v>
          </cell>
          <cell r="M33">
            <v>3667296.9400000004</v>
          </cell>
          <cell r="O33">
            <v>10698035.680000002</v>
          </cell>
          <cell r="Q33">
            <v>8204989.1000000006</v>
          </cell>
          <cell r="S33">
            <v>0</v>
          </cell>
          <cell r="U33">
            <v>74375</v>
          </cell>
        </row>
        <row r="34">
          <cell r="A34" t="str">
            <v>Πελοπόννησος</v>
          </cell>
          <cell r="B34">
            <v>45793148.820000008</v>
          </cell>
          <cell r="C34">
            <v>12681954.560000001</v>
          </cell>
          <cell r="E34">
            <v>2570667.33</v>
          </cell>
          <cell r="G34">
            <v>7906940.1899999995</v>
          </cell>
          <cell r="I34">
            <v>3265094.19</v>
          </cell>
          <cell r="K34">
            <v>4181164.04</v>
          </cell>
          <cell r="M34">
            <v>3395617.93</v>
          </cell>
          <cell r="O34">
            <v>1119479.52</v>
          </cell>
          <cell r="Q34">
            <v>10280981.060000001</v>
          </cell>
          <cell r="S34">
            <v>0</v>
          </cell>
          <cell r="U34">
            <v>391250</v>
          </cell>
        </row>
        <row r="35">
          <cell r="A35" t="str">
            <v>Β. Αγαίο</v>
          </cell>
          <cell r="B35">
            <v>37839608.549999997</v>
          </cell>
          <cell r="C35">
            <v>7383416.5199999996</v>
          </cell>
          <cell r="E35">
            <v>1941545.46</v>
          </cell>
          <cell r="G35">
            <v>4752684.6499999994</v>
          </cell>
          <cell r="I35">
            <v>1482045.83</v>
          </cell>
          <cell r="K35">
            <v>6331353.6199999992</v>
          </cell>
          <cell r="M35">
            <v>3113505.14</v>
          </cell>
          <cell r="O35">
            <v>1613494</v>
          </cell>
          <cell r="Q35">
            <v>11221563.330000002</v>
          </cell>
          <cell r="S35">
            <v>0</v>
          </cell>
          <cell r="U35">
            <v>0</v>
          </cell>
        </row>
        <row r="36">
          <cell r="A36" t="str">
            <v>Κρήτη</v>
          </cell>
          <cell r="B36">
            <v>265078358.69999999</v>
          </cell>
          <cell r="C36">
            <v>51079914.780000001</v>
          </cell>
          <cell r="E36">
            <v>48229669.789999992</v>
          </cell>
          <cell r="G36">
            <v>34640971.670000002</v>
          </cell>
          <cell r="I36">
            <v>18353176.120000001</v>
          </cell>
          <cell r="K36">
            <v>30670383.219999999</v>
          </cell>
          <cell r="M36">
            <v>8547690.8100000005</v>
          </cell>
          <cell r="O36">
            <v>26609352.099999998</v>
          </cell>
          <cell r="Q36">
            <v>45039075.260000005</v>
          </cell>
          <cell r="S36">
            <v>107999.95</v>
          </cell>
          <cell r="U36">
            <v>1800125</v>
          </cell>
        </row>
        <row r="37">
          <cell r="A37" t="str">
            <v>ΕΔΚ (Α κύκλος) - ΠΜ</v>
          </cell>
          <cell r="B37">
            <v>196748920.50999999</v>
          </cell>
          <cell r="C37">
            <v>41142163.890000001</v>
          </cell>
          <cell r="E37">
            <v>30943504.720000003</v>
          </cell>
          <cell r="G37">
            <v>35821673.310000002</v>
          </cell>
          <cell r="I37">
            <v>10637319.92</v>
          </cell>
          <cell r="K37">
            <v>24335499.57</v>
          </cell>
          <cell r="M37">
            <v>7858813.7300000004</v>
          </cell>
          <cell r="O37">
            <v>14544463.460000001</v>
          </cell>
          <cell r="Q37">
            <v>31465481.909999996</v>
          </cell>
          <cell r="S37">
            <v>0</v>
          </cell>
          <cell r="U37">
            <v>0</v>
          </cell>
        </row>
        <row r="38">
          <cell r="A38" t="str">
            <v>Δ. Μακεδονία</v>
          </cell>
          <cell r="B38">
            <v>23217356.060000002</v>
          </cell>
          <cell r="C38">
            <v>4300051.4000000004</v>
          </cell>
          <cell r="E38">
            <v>2245351.2000000002</v>
          </cell>
          <cell r="G38">
            <v>4709756.32</v>
          </cell>
          <cell r="I38">
            <v>3548480.19</v>
          </cell>
          <cell r="K38">
            <v>4217224.37</v>
          </cell>
          <cell r="M38">
            <v>328026.23</v>
          </cell>
          <cell r="O38">
            <v>1329922</v>
          </cell>
          <cell r="Q38">
            <v>2538544.35</v>
          </cell>
          <cell r="S38">
            <v>0</v>
          </cell>
          <cell r="U38">
            <v>0</v>
          </cell>
        </row>
        <row r="39">
          <cell r="A39" t="str">
            <v>Ιόνια Νησιά</v>
          </cell>
          <cell r="B39">
            <v>8907378.5099999998</v>
          </cell>
          <cell r="C39">
            <v>1071403.02</v>
          </cell>
          <cell r="E39">
            <v>580395.62</v>
          </cell>
          <cell r="G39">
            <v>1723146.26</v>
          </cell>
          <cell r="I39">
            <v>0</v>
          </cell>
          <cell r="K39">
            <v>138500</v>
          </cell>
          <cell r="M39">
            <v>483267</v>
          </cell>
          <cell r="O39">
            <v>418258.47</v>
          </cell>
          <cell r="Q39">
            <v>4492408.1399999997</v>
          </cell>
          <cell r="S39">
            <v>0</v>
          </cell>
          <cell r="U39">
            <v>0</v>
          </cell>
        </row>
        <row r="40">
          <cell r="A40" t="str">
            <v>Σ. Ελλάδα</v>
          </cell>
          <cell r="B40">
            <v>30256942.649999999</v>
          </cell>
          <cell r="C40">
            <v>6443137.0099999998</v>
          </cell>
          <cell r="E40">
            <v>6077142.1900000004</v>
          </cell>
          <cell r="G40">
            <v>5147517.18</v>
          </cell>
          <cell r="I40">
            <v>2488978.2200000002</v>
          </cell>
          <cell r="K40">
            <v>2504100.5499999998</v>
          </cell>
          <cell r="M40">
            <v>1457360</v>
          </cell>
          <cell r="O40">
            <v>3607620.15</v>
          </cell>
          <cell r="Q40">
            <v>2531087.35</v>
          </cell>
          <cell r="S40">
            <v>0</v>
          </cell>
          <cell r="U40">
            <v>0</v>
          </cell>
        </row>
        <row r="41">
          <cell r="A41" t="str">
            <v>Πελοπόννησος</v>
          </cell>
          <cell r="B41">
            <v>21428490.41</v>
          </cell>
          <cell r="C41">
            <v>6805261.6200000001</v>
          </cell>
          <cell r="E41">
            <v>1957083.62</v>
          </cell>
          <cell r="G41">
            <v>3231794.39</v>
          </cell>
          <cell r="I41">
            <v>954354.44</v>
          </cell>
          <cell r="K41">
            <v>2263253.4300000002</v>
          </cell>
          <cell r="M41">
            <v>1014855.12</v>
          </cell>
          <cell r="O41">
            <v>590614.72</v>
          </cell>
          <cell r="Q41">
            <v>4611273.07</v>
          </cell>
          <cell r="S41">
            <v>0</v>
          </cell>
          <cell r="U41">
            <v>0</v>
          </cell>
        </row>
        <row r="42">
          <cell r="A42" t="str">
            <v>Β. Αγαίο</v>
          </cell>
          <cell r="B42">
            <v>15444625.810000001</v>
          </cell>
          <cell r="C42">
            <v>2554463.0099999998</v>
          </cell>
          <cell r="E42">
            <v>864482.64</v>
          </cell>
          <cell r="G42">
            <v>2641571.39</v>
          </cell>
          <cell r="I42">
            <v>153900</v>
          </cell>
          <cell r="K42">
            <v>2471014.86</v>
          </cell>
          <cell r="M42">
            <v>1836757.24</v>
          </cell>
          <cell r="O42">
            <v>590300</v>
          </cell>
          <cell r="Q42">
            <v>4332136.67</v>
          </cell>
          <cell r="S42">
            <v>0</v>
          </cell>
          <cell r="U42">
            <v>0</v>
          </cell>
        </row>
        <row r="43">
          <cell r="A43" t="str">
            <v>Κρήτη</v>
          </cell>
          <cell r="B43">
            <v>97494127.069999993</v>
          </cell>
          <cell r="C43">
            <v>19967847.829999998</v>
          </cell>
          <cell r="E43">
            <v>19219049.449999999</v>
          </cell>
          <cell r="G43">
            <v>18367887.77</v>
          </cell>
          <cell r="I43">
            <v>3491607.07</v>
          </cell>
          <cell r="K43">
            <v>12741406.359999999</v>
          </cell>
          <cell r="M43">
            <v>2738548.14</v>
          </cell>
          <cell r="O43">
            <v>8007748.1200000001</v>
          </cell>
          <cell r="Q43">
            <v>12960032.33</v>
          </cell>
          <cell r="S43">
            <v>0</v>
          </cell>
          <cell r="U43">
            <v>0</v>
          </cell>
        </row>
        <row r="44">
          <cell r="A44" t="str">
            <v>ΕΔΚ (Β κύκλος) - ΠΜ</v>
          </cell>
          <cell r="B44">
            <v>255922075.79999998</v>
          </cell>
          <cell r="C44">
            <v>50891823.940000005</v>
          </cell>
          <cell r="E44">
            <v>37865787.759999998</v>
          </cell>
          <cell r="G44">
            <v>30902022.710000001</v>
          </cell>
          <cell r="I44">
            <v>21495116.91</v>
          </cell>
          <cell r="K44">
            <v>32164272.850000001</v>
          </cell>
          <cell r="M44">
            <v>13373806.539999999</v>
          </cell>
          <cell r="O44">
            <v>27745593.859999999</v>
          </cell>
          <cell r="Q44">
            <v>41483651.229999997</v>
          </cell>
          <cell r="S44">
            <v>0</v>
          </cell>
          <cell r="U44">
            <v>0</v>
          </cell>
        </row>
        <row r="45">
          <cell r="A45" t="str">
            <v>Δ. Μακεδονία</v>
          </cell>
          <cell r="B45">
            <v>31750912.789999992</v>
          </cell>
          <cell r="C45">
            <v>5597543.8500000006</v>
          </cell>
          <cell r="E45">
            <v>3341650.21</v>
          </cell>
          <cell r="G45">
            <v>4015202.8</v>
          </cell>
          <cell r="I45">
            <v>5061733.01</v>
          </cell>
          <cell r="K45">
            <v>6649442.2200000007</v>
          </cell>
          <cell r="M45">
            <v>1527281.47</v>
          </cell>
          <cell r="O45">
            <v>4092810.9399999995</v>
          </cell>
          <cell r="Q45">
            <v>1465248.29</v>
          </cell>
          <cell r="S45"/>
          <cell r="U45"/>
        </row>
        <row r="46">
          <cell r="A46" t="str">
            <v>Ιόνια Νησιά</v>
          </cell>
          <cell r="B46">
            <v>7096906.9199999999</v>
          </cell>
          <cell r="C46">
            <v>1205382.04</v>
          </cell>
          <cell r="E46"/>
          <cell r="G46">
            <v>1483284.11</v>
          </cell>
          <cell r="I46"/>
          <cell r="K46">
            <v>571320.49</v>
          </cell>
          <cell r="M46">
            <v>1012715</v>
          </cell>
          <cell r="O46">
            <v>150000</v>
          </cell>
          <cell r="Q46">
            <v>2674205.2799999998</v>
          </cell>
          <cell r="S46"/>
          <cell r="U46"/>
        </row>
        <row r="47">
          <cell r="A47" t="str">
            <v>Σ. Ελλάδα</v>
          </cell>
          <cell r="B47">
            <v>36795977.119999997</v>
          </cell>
          <cell r="C47">
            <v>7854758.4100000001</v>
          </cell>
          <cell r="E47">
            <v>5470154.2299999995</v>
          </cell>
          <cell r="G47">
            <v>4463802.5</v>
          </cell>
          <cell r="I47">
            <v>3633182.7100000004</v>
          </cell>
          <cell r="K47">
            <v>4094868.5199999996</v>
          </cell>
          <cell r="M47">
            <v>2095400.1500000001</v>
          </cell>
          <cell r="O47">
            <v>5463766.0500000007</v>
          </cell>
          <cell r="Q47">
            <v>3720044.55</v>
          </cell>
          <cell r="S47"/>
          <cell r="U47"/>
        </row>
        <row r="48">
          <cell r="A48" t="str">
            <v>Πελοπόννησος</v>
          </cell>
          <cell r="B48">
            <v>20512402.949999999</v>
          </cell>
          <cell r="C48">
            <v>5247107.07</v>
          </cell>
          <cell r="E48">
            <v>613583.71</v>
          </cell>
          <cell r="G48">
            <v>4514745.8</v>
          </cell>
          <cell r="I48">
            <v>1836612.25</v>
          </cell>
          <cell r="K48">
            <v>1917910.6099999999</v>
          </cell>
          <cell r="M48">
            <v>2380762.81</v>
          </cell>
          <cell r="O48">
            <v>528864.80000000005</v>
          </cell>
          <cell r="Q48">
            <v>3472815.9</v>
          </cell>
          <cell r="S48"/>
          <cell r="U48"/>
        </row>
        <row r="49">
          <cell r="A49" t="str">
            <v>Β. Αγαίο</v>
          </cell>
          <cell r="B49">
            <v>16880929.850000001</v>
          </cell>
          <cell r="C49">
            <v>4351725.1500000004</v>
          </cell>
          <cell r="E49">
            <v>744380.62</v>
          </cell>
          <cell r="G49">
            <v>2031135.7000000002</v>
          </cell>
          <cell r="I49">
            <v>883139.75</v>
          </cell>
          <cell r="K49">
            <v>3414519.76</v>
          </cell>
          <cell r="M49">
            <v>982630.9</v>
          </cell>
          <cell r="O49">
            <v>794831</v>
          </cell>
          <cell r="Q49">
            <v>3678566.97</v>
          </cell>
          <cell r="S49"/>
          <cell r="U49"/>
        </row>
        <row r="50">
          <cell r="A50" t="str">
            <v>Κρήτη</v>
          </cell>
          <cell r="B50">
            <v>142884946.16999999</v>
          </cell>
          <cell r="C50">
            <v>26635307.420000002</v>
          </cell>
          <cell r="E50">
            <v>27696018.990000002</v>
          </cell>
          <cell r="G50">
            <v>14393851.800000003</v>
          </cell>
          <cell r="I50">
            <v>10080449.189999999</v>
          </cell>
          <cell r="K50">
            <v>15516211.250000002</v>
          </cell>
          <cell r="M50">
            <v>5375016.21</v>
          </cell>
          <cell r="O50">
            <v>16715321.069999998</v>
          </cell>
          <cell r="Q50">
            <v>26472770.239999998</v>
          </cell>
          <cell r="S50"/>
          <cell r="U50"/>
        </row>
        <row r="51">
          <cell r="A51" t="str">
            <v>ERANET- ΠΜ</v>
          </cell>
          <cell r="B51">
            <v>1251533.8699999999</v>
          </cell>
          <cell r="C51">
            <v>66250</v>
          </cell>
          <cell r="E51">
            <v>439997.05</v>
          </cell>
          <cell r="G51">
            <v>79977.56</v>
          </cell>
          <cell r="I51">
            <v>275464.31</v>
          </cell>
          <cell r="K51">
            <v>82000</v>
          </cell>
          <cell r="M51">
            <v>0</v>
          </cell>
          <cell r="O51">
            <v>199845</v>
          </cell>
          <cell r="Q51">
            <v>0</v>
          </cell>
          <cell r="S51">
            <v>107999.95</v>
          </cell>
          <cell r="U51">
            <v>0</v>
          </cell>
        </row>
        <row r="52">
          <cell r="A52" t="str">
            <v>Δ. Μακεδονία</v>
          </cell>
          <cell r="B52">
            <v>116092</v>
          </cell>
          <cell r="C52">
            <v>0</v>
          </cell>
          <cell r="E52">
            <v>0</v>
          </cell>
          <cell r="G52">
            <v>0</v>
          </cell>
          <cell r="I52">
            <v>116092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</row>
        <row r="53">
          <cell r="A53" t="str">
            <v>Ιόνια Νησιά</v>
          </cell>
          <cell r="B53">
            <v>0</v>
          </cell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U53">
            <v>0</v>
          </cell>
        </row>
        <row r="54">
          <cell r="A54" t="str">
            <v>Σ. Ελλάδα</v>
          </cell>
          <cell r="B54">
            <v>16250</v>
          </cell>
          <cell r="C54">
            <v>16250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0</v>
          </cell>
        </row>
        <row r="55">
          <cell r="A55" t="str">
            <v>Πελοπόννησος</v>
          </cell>
          <cell r="B55">
            <v>0</v>
          </cell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0</v>
          </cell>
        </row>
        <row r="56">
          <cell r="A56" t="str">
            <v>Β. Αγαίο</v>
          </cell>
          <cell r="B56">
            <v>79977.56</v>
          </cell>
          <cell r="C56">
            <v>0</v>
          </cell>
          <cell r="E56">
            <v>0</v>
          </cell>
          <cell r="G56">
            <v>79977.56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</row>
        <row r="57">
          <cell r="A57" t="str">
            <v>Κρήτη</v>
          </cell>
          <cell r="B57">
            <v>1039214.3099999999</v>
          </cell>
          <cell r="C57">
            <v>50000</v>
          </cell>
          <cell r="E57">
            <v>439997.05</v>
          </cell>
          <cell r="G57">
            <v>0</v>
          </cell>
          <cell r="I57">
            <v>159372.31</v>
          </cell>
          <cell r="K57">
            <v>82000</v>
          </cell>
          <cell r="M57">
            <v>0</v>
          </cell>
          <cell r="O57">
            <v>199845</v>
          </cell>
          <cell r="Q57">
            <v>0</v>
          </cell>
          <cell r="S57">
            <v>107999.95</v>
          </cell>
          <cell r="U57">
            <v>0</v>
          </cell>
        </row>
        <row r="58">
          <cell r="A58" t="str">
            <v>ΔΙΜΕΡΗ- ΠΜ</v>
          </cell>
          <cell r="B58">
            <v>26298245.82</v>
          </cell>
          <cell r="C58">
            <v>4677350.05</v>
          </cell>
          <cell r="E58">
            <v>1421002.84</v>
          </cell>
          <cell r="G58">
            <v>2366132.94</v>
          </cell>
          <cell r="I58">
            <v>7604720.3200000003</v>
          </cell>
          <cell r="K58">
            <v>3391438.61</v>
          </cell>
          <cell r="M58">
            <v>842780.25</v>
          </cell>
          <cell r="O58">
            <v>354662.5</v>
          </cell>
          <cell r="Q58">
            <v>2969112.56</v>
          </cell>
          <cell r="S58">
            <v>0</v>
          </cell>
          <cell r="U58">
            <v>2671045.75</v>
          </cell>
        </row>
        <row r="59">
          <cell r="A59" t="str">
            <v>Δ. Μακεδονία</v>
          </cell>
          <cell r="B59">
            <v>2803234.94</v>
          </cell>
          <cell r="C59">
            <v>426200</v>
          </cell>
          <cell r="E59">
            <v>115400</v>
          </cell>
          <cell r="G59">
            <v>0</v>
          </cell>
          <cell r="I59">
            <v>1336589.19</v>
          </cell>
          <cell r="K59">
            <v>519750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405295.75</v>
          </cell>
        </row>
        <row r="60">
          <cell r="A60" t="str">
            <v>Ιόνια Νησιά</v>
          </cell>
          <cell r="B60">
            <v>242600</v>
          </cell>
          <cell r="C60">
            <v>57600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185000</v>
          </cell>
          <cell r="S60">
            <v>0</v>
          </cell>
          <cell r="U60">
            <v>0</v>
          </cell>
        </row>
        <row r="61">
          <cell r="A61" t="str">
            <v>Σ. Ελλάδα</v>
          </cell>
          <cell r="B61">
            <v>1952179.6</v>
          </cell>
          <cell r="C61">
            <v>516096.63</v>
          </cell>
          <cell r="E61">
            <v>98316.34</v>
          </cell>
          <cell r="G61">
            <v>326500.84000000003</v>
          </cell>
          <cell r="I61">
            <v>727250</v>
          </cell>
          <cell r="K61">
            <v>95104</v>
          </cell>
          <cell r="M61">
            <v>114536.79</v>
          </cell>
          <cell r="O61">
            <v>0</v>
          </cell>
          <cell r="Q61">
            <v>0</v>
          </cell>
          <cell r="S61">
            <v>0</v>
          </cell>
          <cell r="U61">
            <v>74375</v>
          </cell>
        </row>
        <row r="62">
          <cell r="A62" t="str">
            <v>Πελοπόννησος</v>
          </cell>
          <cell r="B62">
            <v>1665814.77</v>
          </cell>
          <cell r="C62">
            <v>441037.27</v>
          </cell>
          <cell r="E62">
            <v>0</v>
          </cell>
          <cell r="G62">
            <v>160400</v>
          </cell>
          <cell r="I62">
            <v>474127.5</v>
          </cell>
          <cell r="K62">
            <v>0</v>
          </cell>
          <cell r="M62">
            <v>0</v>
          </cell>
          <cell r="O62">
            <v>0</v>
          </cell>
          <cell r="Q62">
            <v>199000</v>
          </cell>
          <cell r="S62">
            <v>0</v>
          </cell>
          <cell r="U62">
            <v>391250</v>
          </cell>
        </row>
        <row r="63">
          <cell r="A63" t="str">
            <v>Β. Αγαίο</v>
          </cell>
          <cell r="B63">
            <v>2202560.7800000003</v>
          </cell>
          <cell r="C63">
            <v>314104.64</v>
          </cell>
          <cell r="E63">
            <v>332682.2</v>
          </cell>
          <cell r="G63">
            <v>0</v>
          </cell>
          <cell r="I63">
            <v>445006.08000000002</v>
          </cell>
          <cell r="K63">
            <v>445819</v>
          </cell>
          <cell r="M63">
            <v>294117</v>
          </cell>
          <cell r="O63">
            <v>63140</v>
          </cell>
          <cell r="Q63">
            <v>307691.86</v>
          </cell>
          <cell r="S63">
            <v>0</v>
          </cell>
          <cell r="U63">
            <v>0</v>
          </cell>
        </row>
        <row r="64">
          <cell r="A64" t="str">
            <v>Κρήτη</v>
          </cell>
          <cell r="B64">
            <v>17431855.73</v>
          </cell>
          <cell r="C64">
            <v>2922311.51</v>
          </cell>
          <cell r="E64">
            <v>874604.3</v>
          </cell>
          <cell r="G64">
            <v>1879232.1</v>
          </cell>
          <cell r="I64">
            <v>4621747.55</v>
          </cell>
          <cell r="K64">
            <v>2330765.61</v>
          </cell>
          <cell r="M64">
            <v>434126.46</v>
          </cell>
          <cell r="O64">
            <v>291522.5</v>
          </cell>
          <cell r="Q64">
            <v>2277420.7000000002</v>
          </cell>
          <cell r="S64">
            <v>0</v>
          </cell>
          <cell r="U64">
            <v>1800125</v>
          </cell>
        </row>
        <row r="65">
          <cell r="A65" t="str">
            <v>ΕΙΔΙΚΕΣ ΔΡΑΣΕΙΣ-ΠΜ</v>
          </cell>
          <cell r="B65">
            <v>20346274.170000002</v>
          </cell>
          <cell r="C65">
            <v>2382628.3199999998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4627228.0600000005</v>
          </cell>
          <cell r="Q65">
            <v>13336417.790000001</v>
          </cell>
          <cell r="S65">
            <v>0</v>
          </cell>
          <cell r="U65">
            <v>0</v>
          </cell>
        </row>
        <row r="66">
          <cell r="A66" t="str">
            <v>Δ. Μακεδονία</v>
          </cell>
          <cell r="B66">
            <v>1717690.17</v>
          </cell>
          <cell r="C66">
            <v>0</v>
          </cell>
          <cell r="E66">
            <v>0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1124980.17</v>
          </cell>
          <cell r="Q66">
            <v>592710</v>
          </cell>
          <cell r="S66">
            <v>0</v>
          </cell>
          <cell r="U66">
            <v>0</v>
          </cell>
        </row>
        <row r="67">
          <cell r="A67" t="str">
            <v>Ιόνια Νησιά</v>
          </cell>
          <cell r="B67">
            <v>3105459.43</v>
          </cell>
          <cell r="C67">
            <v>230060.75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M67">
            <v>0</v>
          </cell>
          <cell r="O67">
            <v>315460</v>
          </cell>
          <cell r="Q67">
            <v>2559938.6800000002</v>
          </cell>
          <cell r="S67">
            <v>0</v>
          </cell>
          <cell r="U67">
            <v>0</v>
          </cell>
        </row>
        <row r="68">
          <cell r="A68" t="str">
            <v>Σ. Ελλάδα</v>
          </cell>
          <cell r="B68">
            <v>3876953.91</v>
          </cell>
          <cell r="C68">
            <v>296447.23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M68">
            <v>0</v>
          </cell>
          <cell r="O68">
            <v>1626649.48</v>
          </cell>
          <cell r="Q68">
            <v>1953857.2</v>
          </cell>
          <cell r="S68">
            <v>0</v>
          </cell>
          <cell r="U68">
            <v>0</v>
          </cell>
        </row>
        <row r="69">
          <cell r="A69" t="str">
            <v>Πελοπόννησος</v>
          </cell>
          <cell r="B69">
            <v>2186440.6900000004</v>
          </cell>
          <cell r="C69">
            <v>188548.6</v>
          </cell>
          <cell r="E69">
            <v>0</v>
          </cell>
          <cell r="G69">
            <v>0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Q69">
            <v>1997892.0900000003</v>
          </cell>
          <cell r="S69">
            <v>0</v>
          </cell>
          <cell r="U69">
            <v>0</v>
          </cell>
        </row>
        <row r="70">
          <cell r="A70" t="str">
            <v>Β. Αγαίο</v>
          </cell>
          <cell r="B70">
            <v>3231514.55</v>
          </cell>
          <cell r="C70">
            <v>163123.72</v>
          </cell>
          <cell r="E70">
            <v>0</v>
          </cell>
          <cell r="G70">
            <v>0</v>
          </cell>
          <cell r="I70">
            <v>0</v>
          </cell>
          <cell r="K70">
            <v>0</v>
          </cell>
          <cell r="M70">
            <v>0</v>
          </cell>
          <cell r="O70">
            <v>165223</v>
          </cell>
          <cell r="Q70">
            <v>2903167.83</v>
          </cell>
          <cell r="S70">
            <v>0</v>
          </cell>
          <cell r="U70">
            <v>0</v>
          </cell>
        </row>
        <row r="71">
          <cell r="A71" t="str">
            <v>Κρήτη</v>
          </cell>
          <cell r="B71">
            <v>6228215.4199999999</v>
          </cell>
          <cell r="C71">
            <v>1504448.02</v>
          </cell>
          <cell r="E71">
            <v>0</v>
          </cell>
          <cell r="G71">
            <v>0</v>
          </cell>
          <cell r="I71">
            <v>0</v>
          </cell>
          <cell r="K71">
            <v>0</v>
          </cell>
          <cell r="M71">
            <v>0</v>
          </cell>
          <cell r="O71">
            <v>1394915.4100000001</v>
          </cell>
          <cell r="Q71">
            <v>3328851.99</v>
          </cell>
          <cell r="S71">
            <v>0</v>
          </cell>
          <cell r="U71">
            <v>0</v>
          </cell>
        </row>
        <row r="72">
          <cell r="A72" t="str">
            <v>Λιγότερο Ανεπτυγμένες Περιφέρειιες (ΛΑΠ)</v>
          </cell>
          <cell r="B72">
            <v>1586824609.1900001</v>
          </cell>
          <cell r="C72">
            <v>395045904.36000001</v>
          </cell>
          <cell r="E72">
            <v>238696568.03000003</v>
          </cell>
          <cell r="G72">
            <v>226896154.87999997</v>
          </cell>
          <cell r="I72">
            <v>116900491.97999997</v>
          </cell>
          <cell r="K72">
            <v>173044863.24000001</v>
          </cell>
          <cell r="M72">
            <v>72258123.25999999</v>
          </cell>
          <cell r="O72">
            <v>147231712.61000001</v>
          </cell>
          <cell r="Q72">
            <v>209857990.83000001</v>
          </cell>
          <cell r="S72">
            <v>0</v>
          </cell>
          <cell r="U72">
            <v>6892800</v>
          </cell>
        </row>
        <row r="73">
          <cell r="A73" t="str">
            <v>Ανατ. Μακεδονία &amp; Θράκη</v>
          </cell>
          <cell r="B73">
            <v>137330654.53</v>
          </cell>
          <cell r="C73">
            <v>25345843.84</v>
          </cell>
          <cell r="E73">
            <v>16247197.18</v>
          </cell>
          <cell r="G73">
            <v>27437708.5</v>
          </cell>
          <cell r="I73">
            <v>8181962.3500000006</v>
          </cell>
          <cell r="K73">
            <v>14890821.079999998</v>
          </cell>
          <cell r="M73">
            <v>6947166.6899999995</v>
          </cell>
          <cell r="O73">
            <v>11346458.200000001</v>
          </cell>
          <cell r="Q73">
            <v>25847890.440000001</v>
          </cell>
          <cell r="S73">
            <v>0</v>
          </cell>
          <cell r="U73">
            <v>1085606.25</v>
          </cell>
        </row>
        <row r="74">
          <cell r="A74" t="str">
            <v>Κ. Μακεδονία</v>
          </cell>
          <cell r="B74">
            <v>818531526.29999995</v>
          </cell>
          <cell r="C74">
            <v>198673836.15999997</v>
          </cell>
          <cell r="E74">
            <v>115178607.24000001</v>
          </cell>
          <cell r="G74">
            <v>108255291.76000001</v>
          </cell>
          <cell r="I74">
            <v>70489583.839999989</v>
          </cell>
          <cell r="K74">
            <v>107228481.15000002</v>
          </cell>
          <cell r="M74">
            <v>40118484.850000001</v>
          </cell>
          <cell r="O74">
            <v>71297734.49000001</v>
          </cell>
          <cell r="Q74">
            <v>104920050.56</v>
          </cell>
          <cell r="S74">
            <v>0</v>
          </cell>
          <cell r="U74">
            <v>2369456.25</v>
          </cell>
        </row>
        <row r="75">
          <cell r="A75" t="str">
            <v>Θεσσαλία</v>
          </cell>
          <cell r="B75">
            <v>212928566.72000003</v>
          </cell>
          <cell r="C75">
            <v>95400626.010000005</v>
          </cell>
          <cell r="E75">
            <v>32769622.34</v>
          </cell>
          <cell r="G75">
            <v>16456917.350000001</v>
          </cell>
          <cell r="I75">
            <v>6924790.3300000001</v>
          </cell>
          <cell r="K75">
            <v>17377601.919999998</v>
          </cell>
          <cell r="M75">
            <v>8931061.9000000004</v>
          </cell>
          <cell r="O75">
            <v>12226142.819999998</v>
          </cell>
          <cell r="Q75">
            <v>22841804.050000001</v>
          </cell>
          <cell r="S75">
            <v>0</v>
          </cell>
          <cell r="U75">
            <v>0</v>
          </cell>
        </row>
        <row r="76">
          <cell r="A76" t="str">
            <v>Ήπειρος</v>
          </cell>
          <cell r="B76">
            <v>138430218.78999999</v>
          </cell>
          <cell r="C76">
            <v>26345430.699999999</v>
          </cell>
          <cell r="E76">
            <v>35486068.82</v>
          </cell>
          <cell r="G76">
            <v>19723728.979999997</v>
          </cell>
          <cell r="I76">
            <v>3973610.9600000004</v>
          </cell>
          <cell r="K76">
            <v>7825461.3300000001</v>
          </cell>
          <cell r="M76">
            <v>3643138.07</v>
          </cell>
          <cell r="O76">
            <v>18288305.920000002</v>
          </cell>
          <cell r="Q76">
            <v>22091224.009999998</v>
          </cell>
          <cell r="S76">
            <v>0</v>
          </cell>
          <cell r="U76">
            <v>1053250</v>
          </cell>
        </row>
        <row r="77">
          <cell r="A77" t="str">
            <v>Δ. Ελλάδα</v>
          </cell>
          <cell r="B77">
            <v>279603642.85000002</v>
          </cell>
          <cell r="C77">
            <v>49280167.650000006</v>
          </cell>
          <cell r="E77">
            <v>39015072.450000003</v>
          </cell>
          <cell r="G77">
            <v>55022508.289999999</v>
          </cell>
          <cell r="I77">
            <v>27330544.5</v>
          </cell>
          <cell r="K77">
            <v>25722497.759999998</v>
          </cell>
          <cell r="M77">
            <v>12618271.75</v>
          </cell>
          <cell r="O77">
            <v>34073071.18</v>
          </cell>
          <cell r="Q77">
            <v>34157021.770000003</v>
          </cell>
          <cell r="S77">
            <v>0</v>
          </cell>
          <cell r="U77">
            <v>2384487.5</v>
          </cell>
        </row>
        <row r="78">
          <cell r="A78" t="str">
            <v>ΕΔΚ (Α κύκλος) - ΛΑΠ</v>
          </cell>
          <cell r="B78">
            <v>596429199.77999997</v>
          </cell>
          <cell r="C78">
            <v>153346972.55000001</v>
          </cell>
          <cell r="E78">
            <v>99759362</v>
          </cell>
          <cell r="G78">
            <v>98735339.419999987</v>
          </cell>
          <cell r="I78">
            <v>49746826.140000001</v>
          </cell>
          <cell r="K78">
            <v>67722264.200000003</v>
          </cell>
          <cell r="M78">
            <v>23866500.509999998</v>
          </cell>
          <cell r="O78">
            <v>45419241.93</v>
          </cell>
          <cell r="Q78">
            <v>57832693.030000001</v>
          </cell>
          <cell r="S78">
            <v>0</v>
          </cell>
          <cell r="U78">
            <v>0</v>
          </cell>
        </row>
        <row r="79">
          <cell r="A79" t="str">
            <v>Ανατ. Μακεδονία &amp; Θράκη</v>
          </cell>
          <cell r="B79">
            <v>51618365.189999998</v>
          </cell>
          <cell r="C79">
            <v>11363813.67</v>
          </cell>
          <cell r="E79">
            <v>6547522.3399999999</v>
          </cell>
          <cell r="G79">
            <v>11427092.76</v>
          </cell>
          <cell r="I79">
            <v>3269677.67</v>
          </cell>
          <cell r="K79">
            <v>6075351.2699999996</v>
          </cell>
          <cell r="M79">
            <v>2195899.5</v>
          </cell>
          <cell r="O79">
            <v>2187798.31</v>
          </cell>
          <cell r="Q79">
            <v>8551209.6699999999</v>
          </cell>
          <cell r="S79">
            <v>0</v>
          </cell>
          <cell r="U79">
            <v>0</v>
          </cell>
        </row>
        <row r="80">
          <cell r="A80" t="str">
            <v>Κ. Μακεδονία</v>
          </cell>
          <cell r="B80">
            <v>299520073.64999998</v>
          </cell>
          <cell r="C80">
            <v>77168636.480000004</v>
          </cell>
          <cell r="E80">
            <v>46090108.43</v>
          </cell>
          <cell r="G80">
            <v>44502178.619999997</v>
          </cell>
          <cell r="I80">
            <v>30729156.670000002</v>
          </cell>
          <cell r="K80">
            <v>40611534.780000001</v>
          </cell>
          <cell r="M80">
            <v>13474962.16</v>
          </cell>
          <cell r="O80">
            <v>22944006.699999999</v>
          </cell>
          <cell r="Q80">
            <v>23999489.809999999</v>
          </cell>
          <cell r="S80">
            <v>0</v>
          </cell>
          <cell r="U80">
            <v>0</v>
          </cell>
        </row>
        <row r="81">
          <cell r="A81" t="str">
            <v>Θεσσαλία</v>
          </cell>
          <cell r="B81">
            <v>77189358.429999992</v>
          </cell>
          <cell r="C81">
            <v>33414509.199999999</v>
          </cell>
          <cell r="E81">
            <v>13973249.869999999</v>
          </cell>
          <cell r="G81">
            <v>6776773.6200000001</v>
          </cell>
          <cell r="I81">
            <v>4506206.96</v>
          </cell>
          <cell r="K81">
            <v>6537427.3700000001</v>
          </cell>
          <cell r="M81">
            <v>2532309.4</v>
          </cell>
          <cell r="O81">
            <v>3078297.63</v>
          </cell>
          <cell r="Q81">
            <v>6370584.3799999999</v>
          </cell>
          <cell r="S81">
            <v>0</v>
          </cell>
          <cell r="U81">
            <v>0</v>
          </cell>
        </row>
        <row r="82">
          <cell r="A82" t="str">
            <v>Ήπειρος</v>
          </cell>
          <cell r="B82">
            <v>54612637.439999998</v>
          </cell>
          <cell r="C82">
            <v>12549099.73</v>
          </cell>
          <cell r="E82">
            <v>15059296.109999999</v>
          </cell>
          <cell r="G82">
            <v>8378631.4900000002</v>
          </cell>
          <cell r="I82">
            <v>1164420.6499999999</v>
          </cell>
          <cell r="K82">
            <v>3021659.41</v>
          </cell>
          <cell r="M82">
            <v>1597851.5</v>
          </cell>
          <cell r="O82">
            <v>6052582.1900000004</v>
          </cell>
          <cell r="Q82">
            <v>6789096.3600000003</v>
          </cell>
          <cell r="S82">
            <v>0</v>
          </cell>
          <cell r="U82">
            <v>0</v>
          </cell>
        </row>
        <row r="83">
          <cell r="A83" t="str">
            <v>Δ. Ελλάδα</v>
          </cell>
          <cell r="B83">
            <v>113488765.07000001</v>
          </cell>
          <cell r="C83">
            <v>18850913.469999999</v>
          </cell>
          <cell r="E83">
            <v>18089185.25</v>
          </cell>
          <cell r="G83">
            <v>27650662.93</v>
          </cell>
          <cell r="I83">
            <v>10077364.189999999</v>
          </cell>
          <cell r="K83">
            <v>11476291.369999999</v>
          </cell>
          <cell r="M83">
            <v>4065477.95</v>
          </cell>
          <cell r="O83">
            <v>11156557.1</v>
          </cell>
          <cell r="Q83">
            <v>12122312.810000001</v>
          </cell>
          <cell r="S83">
            <v>0</v>
          </cell>
          <cell r="U83">
            <v>0</v>
          </cell>
        </row>
        <row r="84">
          <cell r="A84" t="str">
            <v>ΕΔΚ (Β κύκλος)- ΛΑΠ</v>
          </cell>
          <cell r="B84">
            <v>851435376.49000001</v>
          </cell>
          <cell r="C84">
            <v>221199488.71000001</v>
          </cell>
          <cell r="E84">
            <v>135177193.62</v>
          </cell>
          <cell r="G84">
            <v>124508120.83</v>
          </cell>
          <cell r="I84">
            <v>44863899.309999987</v>
          </cell>
          <cell r="K84">
            <v>97993528.440000027</v>
          </cell>
          <cell r="M84">
            <v>46196642.799999997</v>
          </cell>
          <cell r="O84">
            <v>71850262.620000005</v>
          </cell>
          <cell r="Q84">
            <v>109646240.16000001</v>
          </cell>
          <cell r="S84">
            <v>0</v>
          </cell>
          <cell r="U84">
            <v>0</v>
          </cell>
        </row>
        <row r="85">
          <cell r="A85" t="str">
            <v>Ανατ. Μακεδονία &amp; Θράκη</v>
          </cell>
          <cell r="B85">
            <v>72678132.329999998</v>
          </cell>
          <cell r="C85">
            <v>11719702.340000002</v>
          </cell>
          <cell r="E85">
            <v>9475924.8399999999</v>
          </cell>
          <cell r="G85">
            <v>15519594.970000001</v>
          </cell>
          <cell r="I85">
            <v>3538966.1900000004</v>
          </cell>
          <cell r="K85">
            <v>8104945.3099999996</v>
          </cell>
          <cell r="M85">
            <v>4751267.1899999995</v>
          </cell>
          <cell r="O85">
            <v>7015409.1400000006</v>
          </cell>
          <cell r="Q85">
            <v>12552322.35</v>
          </cell>
          <cell r="S85"/>
          <cell r="U85"/>
        </row>
        <row r="86">
          <cell r="A86" t="str">
            <v>Κ. Μακεδονία</v>
          </cell>
          <cell r="B86">
            <v>451548472.59000003</v>
          </cell>
          <cell r="C86">
            <v>113375398.09</v>
          </cell>
          <cell r="E86">
            <v>67159006.310000002</v>
          </cell>
          <cell r="G86">
            <v>61706634.280000001</v>
          </cell>
          <cell r="I86">
            <v>27617122.499999993</v>
          </cell>
          <cell r="K86">
            <v>62600359.930000022</v>
          </cell>
          <cell r="M86">
            <v>24872300.239999998</v>
          </cell>
          <cell r="O86">
            <v>35065786.260000005</v>
          </cell>
          <cell r="Q86">
            <v>59151864.980000012</v>
          </cell>
          <cell r="S86"/>
          <cell r="U86"/>
        </row>
        <row r="87">
          <cell r="A87" t="str">
            <v>Θεσσαλία</v>
          </cell>
          <cell r="B87">
            <v>121996895.52000001</v>
          </cell>
          <cell r="C87">
            <v>57904853.340000004</v>
          </cell>
          <cell r="E87">
            <v>18335372.560000002</v>
          </cell>
          <cell r="G87">
            <v>9356331.7300000004</v>
          </cell>
          <cell r="I87">
            <v>1484961.6</v>
          </cell>
          <cell r="K87">
            <v>10592006.549999999</v>
          </cell>
          <cell r="M87">
            <v>5974995</v>
          </cell>
          <cell r="O87">
            <v>6689049.4299999997</v>
          </cell>
          <cell r="Q87">
            <v>11659325.310000001</v>
          </cell>
          <cell r="S87"/>
          <cell r="U87"/>
        </row>
        <row r="88">
          <cell r="A88" t="str">
            <v>Ήπειρος</v>
          </cell>
          <cell r="B88">
            <v>70344249.390000001</v>
          </cell>
          <cell r="C88">
            <v>11532636.060000001</v>
          </cell>
          <cell r="E88">
            <v>19961772.710000001</v>
          </cell>
          <cell r="G88">
            <v>11345097.489999998</v>
          </cell>
          <cell r="I88">
            <v>2032567.2100000002</v>
          </cell>
          <cell r="K88">
            <v>4164438.0100000002</v>
          </cell>
          <cell r="M88">
            <v>2045286.5699999998</v>
          </cell>
          <cell r="O88">
            <v>8663281.0700000003</v>
          </cell>
          <cell r="Q88">
            <v>10599170.27</v>
          </cell>
          <cell r="S88"/>
          <cell r="U88"/>
        </row>
        <row r="89">
          <cell r="A89" t="str">
            <v>Δ. Ελλάδα</v>
          </cell>
          <cell r="B89">
            <v>134867626.66</v>
          </cell>
          <cell r="C89">
            <v>26666898.880000006</v>
          </cell>
          <cell r="E89">
            <v>20245117.199999999</v>
          </cell>
          <cell r="G89">
            <v>26580462.359999999</v>
          </cell>
          <cell r="I89">
            <v>10190281.809999999</v>
          </cell>
          <cell r="K89">
            <v>12531778.639999999</v>
          </cell>
          <cell r="M89">
            <v>8552793.8000000007</v>
          </cell>
          <cell r="O89">
            <v>14416736.719999999</v>
          </cell>
          <cell r="Q89">
            <v>15683557.250000004</v>
          </cell>
          <cell r="S89"/>
          <cell r="U89"/>
        </row>
        <row r="90">
          <cell r="A90" t="str">
            <v>ERANET-ΛΑΠ</v>
          </cell>
          <cell r="B90">
            <v>1458063.69</v>
          </cell>
          <cell r="C90">
            <v>183861.47999999998</v>
          </cell>
          <cell r="E90">
            <v>507800</v>
          </cell>
          <cell r="G90">
            <v>80008</v>
          </cell>
          <cell r="I90">
            <v>478025.31999999995</v>
          </cell>
          <cell r="K90">
            <v>208368.89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U90">
            <v>0</v>
          </cell>
        </row>
        <row r="91">
          <cell r="A91" t="str">
            <v>Ανατ. Μακεδονία &amp; Θράκη</v>
          </cell>
          <cell r="B91">
            <v>0</v>
          </cell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U91">
            <v>0</v>
          </cell>
        </row>
        <row r="92">
          <cell r="A92" t="str">
            <v>Κ. Μακεδονία</v>
          </cell>
          <cell r="B92">
            <v>880064.53</v>
          </cell>
          <cell r="C92">
            <v>123861.48</v>
          </cell>
          <cell r="E92">
            <v>407800</v>
          </cell>
          <cell r="G92">
            <v>40000</v>
          </cell>
          <cell r="I92">
            <v>199934.16</v>
          </cell>
          <cell r="K92">
            <v>108468.89</v>
          </cell>
          <cell r="M92">
            <v>0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</row>
        <row r="93">
          <cell r="A93" t="str">
            <v>Θεσσαλία</v>
          </cell>
          <cell r="B93">
            <v>99900</v>
          </cell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99900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</row>
        <row r="94">
          <cell r="A94" t="str">
            <v>Ήπειρος</v>
          </cell>
          <cell r="B94">
            <v>0</v>
          </cell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U94">
            <v>0</v>
          </cell>
        </row>
        <row r="95">
          <cell r="A95" t="str">
            <v>Δ. Ελλάδα</v>
          </cell>
          <cell r="B95">
            <v>478099.16</v>
          </cell>
          <cell r="C95">
            <v>60000</v>
          </cell>
          <cell r="E95">
            <v>100000</v>
          </cell>
          <cell r="G95">
            <v>40008</v>
          </cell>
          <cell r="I95">
            <v>278091.15999999997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0</v>
          </cell>
        </row>
        <row r="96">
          <cell r="A96" t="str">
            <v>ΔΙΜΕΡΗ-ΛΑΠ</v>
          </cell>
          <cell r="B96">
            <v>68315249.25999999</v>
          </cell>
          <cell r="C96">
            <v>13986286.390000001</v>
          </cell>
          <cell r="E96">
            <v>3252212.41</v>
          </cell>
          <cell r="G96">
            <v>3572686.63</v>
          </cell>
          <cell r="I96">
            <v>21811741.210000001</v>
          </cell>
          <cell r="K96">
            <v>7120701.71</v>
          </cell>
          <cell r="M96">
            <v>2194979.9500000002</v>
          </cell>
          <cell r="O96">
            <v>3220812.2</v>
          </cell>
          <cell r="Q96">
            <v>6263028.7599999998</v>
          </cell>
          <cell r="S96">
            <v>0</v>
          </cell>
          <cell r="U96">
            <v>6892800</v>
          </cell>
        </row>
        <row r="97">
          <cell r="A97" t="str">
            <v>Ανατ. Μακεδονία &amp; Θράκη</v>
          </cell>
          <cell r="B97">
            <v>7211877.9700000007</v>
          </cell>
          <cell r="C97">
            <v>1984119.77</v>
          </cell>
          <cell r="E97">
            <v>223750</v>
          </cell>
          <cell r="G97">
            <v>491020.77</v>
          </cell>
          <cell r="I97">
            <v>1373318.49</v>
          </cell>
          <cell r="K97">
            <v>710524.5</v>
          </cell>
          <cell r="M97">
            <v>0</v>
          </cell>
          <cell r="O97">
            <v>389675</v>
          </cell>
          <cell r="Q97">
            <v>953863.19</v>
          </cell>
          <cell r="S97">
            <v>0</v>
          </cell>
          <cell r="U97">
            <v>1085606.25</v>
          </cell>
        </row>
        <row r="98">
          <cell r="A98" t="str">
            <v>Κ. Μακεδονία</v>
          </cell>
          <cell r="B98">
            <v>34724016.920000002</v>
          </cell>
          <cell r="C98">
            <v>6514435.7300000004</v>
          </cell>
          <cell r="E98">
            <v>1521692.5</v>
          </cell>
          <cell r="G98">
            <v>2006478.86</v>
          </cell>
          <cell r="I98">
            <v>11943370.51</v>
          </cell>
          <cell r="K98">
            <v>3908117.55</v>
          </cell>
          <cell r="M98">
            <v>1771222.45</v>
          </cell>
          <cell r="O98">
            <v>544750</v>
          </cell>
          <cell r="Q98">
            <v>4144493.07</v>
          </cell>
          <cell r="S98">
            <v>0</v>
          </cell>
          <cell r="U98">
            <v>2369456.25</v>
          </cell>
        </row>
        <row r="99">
          <cell r="A99" t="str">
            <v>Θεσσαλία</v>
          </cell>
          <cell r="B99">
            <v>6223089.9100000001</v>
          </cell>
          <cell r="C99">
            <v>2465553.48</v>
          </cell>
          <cell r="E99">
            <v>460999.91</v>
          </cell>
          <cell r="G99">
            <v>323812</v>
          </cell>
          <cell r="I99">
            <v>933621.77</v>
          </cell>
          <cell r="K99">
            <v>148268</v>
          </cell>
          <cell r="M99">
            <v>423757.5</v>
          </cell>
          <cell r="O99">
            <v>702829.75</v>
          </cell>
          <cell r="Q99">
            <v>764247.5</v>
          </cell>
          <cell r="S99">
            <v>0</v>
          </cell>
          <cell r="U99">
            <v>0</v>
          </cell>
        </row>
        <row r="100">
          <cell r="A100" t="str">
            <v>Ήπειρος</v>
          </cell>
          <cell r="B100">
            <v>4275744.16</v>
          </cell>
          <cell r="C100">
            <v>1282707.1499999999</v>
          </cell>
          <cell r="E100">
            <v>465000</v>
          </cell>
          <cell r="G100">
            <v>0</v>
          </cell>
          <cell r="I100">
            <v>776623.1</v>
          </cell>
          <cell r="K100">
            <v>639363.91</v>
          </cell>
          <cell r="M100">
            <v>0</v>
          </cell>
          <cell r="O100">
            <v>0</v>
          </cell>
          <cell r="Q100">
            <v>58800</v>
          </cell>
          <cell r="S100">
            <v>0</v>
          </cell>
          <cell r="U100">
            <v>1053250</v>
          </cell>
        </row>
        <row r="101">
          <cell r="A101" t="str">
            <v>Δ. Ελλάδα</v>
          </cell>
          <cell r="B101">
            <v>15880520.299999999</v>
          </cell>
          <cell r="C101">
            <v>1739470.26</v>
          </cell>
          <cell r="E101">
            <v>580770</v>
          </cell>
          <cell r="G101">
            <v>751375</v>
          </cell>
          <cell r="I101">
            <v>6784807.3399999999</v>
          </cell>
          <cell r="K101">
            <v>1714427.75</v>
          </cell>
          <cell r="M101">
            <v>0</v>
          </cell>
          <cell r="O101">
            <v>1583557.45</v>
          </cell>
          <cell r="Q101">
            <v>341625</v>
          </cell>
          <cell r="S101">
            <v>0</v>
          </cell>
          <cell r="U101">
            <v>2384487.5</v>
          </cell>
        </row>
        <row r="102">
          <cell r="A102" t="str">
            <v>ΕΙΔΙΚΕΣ ΔΡΑΣΕΙΣ-ΛΑΠ</v>
          </cell>
          <cell r="B102">
            <v>69331719.969999999</v>
          </cell>
          <cell r="C102">
            <v>6329295.2299999995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26741395.860000003</v>
          </cell>
          <cell r="Q102">
            <v>36261028.879999995</v>
          </cell>
          <cell r="S102">
            <v>0</v>
          </cell>
          <cell r="U102">
            <v>0</v>
          </cell>
        </row>
        <row r="103">
          <cell r="A103" t="str">
            <v>Ανατ. Μακεδονία &amp; Θράκη</v>
          </cell>
          <cell r="B103">
            <v>5822279.040000001</v>
          </cell>
          <cell r="C103">
            <v>278208.06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1753575.75</v>
          </cell>
          <cell r="Q103">
            <v>3790495.2300000004</v>
          </cell>
          <cell r="S103">
            <v>0</v>
          </cell>
          <cell r="U103">
            <v>0</v>
          </cell>
        </row>
        <row r="104">
          <cell r="A104" t="str">
            <v>Κ. Μακεδονία</v>
          </cell>
          <cell r="B104">
            <v>31858898.609999996</v>
          </cell>
          <cell r="C104">
            <v>1491504.38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12743191.530000001</v>
          </cell>
          <cell r="Q104">
            <v>17624202.699999996</v>
          </cell>
          <cell r="S104">
            <v>0</v>
          </cell>
          <cell r="U104">
            <v>0</v>
          </cell>
        </row>
        <row r="105">
          <cell r="A105" t="str">
            <v>Άγιο Όρος</v>
          </cell>
          <cell r="B105">
            <v>145000</v>
          </cell>
          <cell r="C105">
            <v>0</v>
          </cell>
          <cell r="E105">
            <v>0</v>
          </cell>
          <cell r="G105">
            <v>0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Q105">
            <v>145000</v>
          </cell>
          <cell r="S105">
            <v>0</v>
          </cell>
          <cell r="U105">
            <v>0</v>
          </cell>
        </row>
        <row r="106">
          <cell r="A106" t="str">
            <v>Θεσσαλία</v>
          </cell>
          <cell r="B106">
            <v>7419322.8599999994</v>
          </cell>
          <cell r="C106">
            <v>1615709.99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1755966.01</v>
          </cell>
          <cell r="Q106">
            <v>4047646.86</v>
          </cell>
          <cell r="S106">
            <v>0</v>
          </cell>
          <cell r="U106">
            <v>0</v>
          </cell>
        </row>
        <row r="107">
          <cell r="A107" t="str">
            <v>Ήπειρος</v>
          </cell>
          <cell r="B107">
            <v>9197587.8000000007</v>
          </cell>
          <cell r="C107">
            <v>980987.76</v>
          </cell>
          <cell r="E107">
            <v>0</v>
          </cell>
          <cell r="G107">
            <v>0</v>
          </cell>
          <cell r="I107">
            <v>0</v>
          </cell>
          <cell r="K107">
            <v>0</v>
          </cell>
          <cell r="M107">
            <v>0</v>
          </cell>
          <cell r="O107">
            <v>3572442.66</v>
          </cell>
          <cell r="Q107">
            <v>4644157.38</v>
          </cell>
          <cell r="S107">
            <v>0</v>
          </cell>
          <cell r="U107">
            <v>0</v>
          </cell>
        </row>
        <row r="108">
          <cell r="A108" t="str">
            <v>Δ. Ελλάδα</v>
          </cell>
          <cell r="B108">
            <v>14888631.66</v>
          </cell>
          <cell r="C108">
            <v>1962885.04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M108">
            <v>0</v>
          </cell>
          <cell r="O108">
            <v>6916219.9100000001</v>
          </cell>
          <cell r="Q108">
            <v>6009526.71</v>
          </cell>
          <cell r="S108">
            <v>0</v>
          </cell>
          <cell r="U108">
            <v>0</v>
          </cell>
        </row>
        <row r="109">
          <cell r="A109" t="str">
            <v>ΘΕΤΙΚΑ ΑΞΙΟΛΟΓΗΘΕΙΣΕΣ ΠΡΟΤΑΣΕΙΣ</v>
          </cell>
          <cell r="B109">
            <v>1205142283.6499999</v>
          </cell>
          <cell r="C109">
            <v>226163010.92000002</v>
          </cell>
          <cell r="D109">
            <v>0.1876649869383247</v>
          </cell>
          <cell r="E109">
            <v>170564271.5</v>
          </cell>
          <cell r="F109">
            <v>0.14153040169117131</v>
          </cell>
          <cell r="G109">
            <v>183827371.33999997</v>
          </cell>
          <cell r="H109">
            <v>0.15253582405493585</v>
          </cell>
          <cell r="I109">
            <v>119567582.56</v>
          </cell>
          <cell r="J109">
            <v>9.9214494572265041E-2</v>
          </cell>
          <cell r="K109">
            <v>123726195.86000001</v>
          </cell>
          <cell r="L109">
            <v>0.10266521848795479</v>
          </cell>
          <cell r="M109">
            <v>82521786.939999998</v>
          </cell>
          <cell r="N109">
            <v>6.8474725399284189E-2</v>
          </cell>
          <cell r="O109">
            <v>122194952.73</v>
          </cell>
          <cell r="P109">
            <v>0.10139462732973706</v>
          </cell>
          <cell r="Q109">
            <v>166182360.61000001</v>
          </cell>
          <cell r="R109">
            <v>0.13789439045046656</v>
          </cell>
          <cell r="S109">
            <v>207999.95</v>
          </cell>
          <cell r="T109">
            <v>1.7259368692137587E-4</v>
          </cell>
          <cell r="U109">
            <v>10186751.24</v>
          </cell>
          <cell r="V109">
            <v>8.4527373889392628E-3</v>
          </cell>
        </row>
        <row r="110">
          <cell r="A110" t="str">
            <v>ΕΡΕΥΝΩ-ΔΗΜΙΟΥΡΓΩ ΚΑΙΝΟΤΟΜΩ (Α΄ κύκλος)</v>
          </cell>
          <cell r="B110">
            <v>755985518.26999998</v>
          </cell>
          <cell r="C110">
            <v>139104994.20999998</v>
          </cell>
          <cell r="D110">
            <v>0.18400483983916563</v>
          </cell>
          <cell r="E110">
            <v>122395984.58000001</v>
          </cell>
          <cell r="F110">
            <v>0.16190255186381272</v>
          </cell>
          <cell r="G110">
            <v>124934087.27</v>
          </cell>
          <cell r="H110">
            <v>0.16525989486663661</v>
          </cell>
          <cell r="I110">
            <v>66790264.909999996</v>
          </cell>
          <cell r="J110">
            <v>8.8348603638391227E-2</v>
          </cell>
          <cell r="K110">
            <v>83679729.300000012</v>
          </cell>
          <cell r="L110">
            <v>0.11068959295872891</v>
          </cell>
          <cell r="M110">
            <v>60848196.050000004</v>
          </cell>
          <cell r="N110">
            <v>8.0488573629353688E-2</v>
          </cell>
          <cell r="O110">
            <v>72190600.739999995</v>
          </cell>
          <cell r="P110">
            <v>9.549204183858076E-2</v>
          </cell>
          <cell r="Q110">
            <v>86041661.210000008</v>
          </cell>
          <cell r="R110">
            <v>0.11381390136533047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A111" t="str">
            <v>ΕΡΕΥΝΩ-ΔΗΜΙΟΥΡΓΩ ΚΑΙΝΟΤΟΜΩ (Β΄ κυκλος)</v>
          </cell>
          <cell r="B111">
            <v>249460397.95000002</v>
          </cell>
          <cell r="C111">
            <v>53493660.650000036</v>
          </cell>
          <cell r="D111">
            <v>0.21443748622866346</v>
          </cell>
          <cell r="E111">
            <v>42007631.789999992</v>
          </cell>
          <cell r="F111">
            <v>0.16839399012912537</v>
          </cell>
          <cell r="G111">
            <v>49672647.129999988</v>
          </cell>
          <cell r="H111">
            <v>0.19912037156276807</v>
          </cell>
          <cell r="I111">
            <v>18381587.469999999</v>
          </cell>
          <cell r="J111">
            <v>7.3685393036550306E-2</v>
          </cell>
          <cell r="K111">
            <v>21338102.059999999</v>
          </cell>
          <cell r="L111">
            <v>8.5537032071426614E-2</v>
          </cell>
          <cell r="M111">
            <v>16179307.23</v>
          </cell>
          <cell r="N111">
            <v>6.485721726958385E-2</v>
          </cell>
          <cell r="O111">
            <v>17706626.280000001</v>
          </cell>
          <cell r="P111">
            <v>7.0979708304437908E-2</v>
          </cell>
          <cell r="Q111">
            <v>30680835.34</v>
          </cell>
          <cell r="R111">
            <v>0.12298880139744441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ΕRΑΝΕΤs</v>
          </cell>
          <cell r="B112">
            <v>4571321.21</v>
          </cell>
          <cell r="C112">
            <v>489697.70999999996</v>
          </cell>
          <cell r="D112">
            <v>0.10712388990053053</v>
          </cell>
          <cell r="E112">
            <v>1659846.97</v>
          </cell>
          <cell r="F112">
            <v>0.3631000522056948</v>
          </cell>
          <cell r="G112">
            <v>159985.56</v>
          </cell>
          <cell r="H112">
            <v>3.4997663181056578E-2</v>
          </cell>
          <cell r="I112">
            <v>952490.23</v>
          </cell>
          <cell r="J112">
            <v>0.20836213126226585</v>
          </cell>
          <cell r="K112">
            <v>702305.95</v>
          </cell>
          <cell r="L112">
            <v>0.15363303468232983</v>
          </cell>
          <cell r="M112">
            <v>0</v>
          </cell>
          <cell r="N112">
            <v>0</v>
          </cell>
          <cell r="O112">
            <v>398994.83999999997</v>
          </cell>
          <cell r="P112">
            <v>8.7282171099063929E-2</v>
          </cell>
          <cell r="Q112">
            <v>0</v>
          </cell>
          <cell r="R112">
            <v>0</v>
          </cell>
          <cell r="S112">
            <v>207999.95</v>
          </cell>
          <cell r="T112">
            <v>4.5501057669058438E-2</v>
          </cell>
          <cell r="U112">
            <v>0</v>
          </cell>
          <cell r="V112">
            <v>0</v>
          </cell>
        </row>
        <row r="113">
          <cell r="A113" t="str">
            <v>ΔΙΜΕΡΕΙΣ Ε&amp;Τ ΣΥΝΕΡΓΑΣΙΕΣ</v>
          </cell>
          <cell r="B113">
            <v>121370431.63</v>
          </cell>
          <cell r="C113">
            <v>24719079.619999997</v>
          </cell>
          <cell r="D113">
            <v>0.2036664061256416</v>
          </cell>
          <cell r="E113">
            <v>4500808.16</v>
          </cell>
          <cell r="F113">
            <v>3.7083234355800902E-2</v>
          </cell>
          <cell r="G113">
            <v>9060651.3800000008</v>
          </cell>
          <cell r="H113">
            <v>7.4652872683369564E-2</v>
          </cell>
          <cell r="I113">
            <v>33443239.949999999</v>
          </cell>
          <cell r="J113">
            <v>0.27554684860932466</v>
          </cell>
          <cell r="K113">
            <v>18006058.550000001</v>
          </cell>
          <cell r="L113">
            <v>0.14835622077123201</v>
          </cell>
          <cell r="M113">
            <v>5494283.6600000001</v>
          </cell>
          <cell r="N113">
            <v>4.5268716492246029E-2</v>
          </cell>
          <cell r="O113">
            <v>5331446.87</v>
          </cell>
          <cell r="P113">
            <v>4.3927065253034726E-2</v>
          </cell>
          <cell r="Q113">
            <v>10628112.199999999</v>
          </cell>
          <cell r="R113">
            <v>8.7567557083425354E-2</v>
          </cell>
          <cell r="S113">
            <v>0</v>
          </cell>
          <cell r="T113">
            <v>0</v>
          </cell>
          <cell r="U113">
            <v>10186751.24</v>
          </cell>
          <cell r="V113">
            <v>8.3931078625925137E-2</v>
          </cell>
        </row>
        <row r="114">
          <cell r="A114" t="str">
            <v>ΕΙΔΙΚΕΣ ΔΡΑΣΕΙΣ</v>
          </cell>
          <cell r="B114">
            <v>73754614.590000004</v>
          </cell>
          <cell r="C114">
            <v>8355578.7300000004</v>
          </cell>
          <cell r="D114">
            <v>0.11328889421290378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26567284</v>
          </cell>
          <cell r="P114">
            <v>0.36021182061199619</v>
          </cell>
          <cell r="Q114">
            <v>38831751.860000007</v>
          </cell>
          <cell r="R114">
            <v>0.52649928517510003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B115"/>
          <cell r="C115"/>
          <cell r="E115"/>
          <cell r="G115"/>
          <cell r="I115"/>
          <cell r="K115"/>
          <cell r="M115"/>
          <cell r="O115"/>
          <cell r="Q115"/>
          <cell r="S115"/>
          <cell r="U115"/>
        </row>
        <row r="116">
          <cell r="B116">
            <v>366945877.75000006</v>
          </cell>
          <cell r="C116">
            <v>52447396.620000005</v>
          </cell>
          <cell r="E116">
            <v>63498456.609999999</v>
          </cell>
          <cell r="G116">
            <v>63091954.669999994</v>
          </cell>
          <cell r="I116">
            <v>36745812.590000004</v>
          </cell>
          <cell r="K116">
            <v>41134163.359999999</v>
          </cell>
          <cell r="M116">
            <v>32669045.270000003</v>
          </cell>
          <cell r="O116">
            <v>30486260.859999999</v>
          </cell>
          <cell r="Q116">
            <v>45003961.530000001</v>
          </cell>
          <cell r="S116">
            <v>100000</v>
          </cell>
          <cell r="U116">
            <v>1768826.24</v>
          </cell>
        </row>
        <row r="117">
          <cell r="B117">
            <v>364790818.03000003</v>
          </cell>
          <cell r="C117">
            <v>52172044.420000002</v>
          </cell>
          <cell r="E117">
            <v>63498456.609999999</v>
          </cell>
          <cell r="G117">
            <v>62740453.869999997</v>
          </cell>
          <cell r="I117">
            <v>36705972.590000004</v>
          </cell>
          <cell r="K117">
            <v>40696710.509999998</v>
          </cell>
          <cell r="M117">
            <v>32546865.100000001</v>
          </cell>
          <cell r="O117">
            <v>30486260.859999999</v>
          </cell>
          <cell r="Q117">
            <v>44075227.829999998</v>
          </cell>
          <cell r="S117">
            <v>100000</v>
          </cell>
          <cell r="U117">
            <v>1768826.24</v>
          </cell>
        </row>
        <row r="118">
          <cell r="B118">
            <v>2155059.7199999997</v>
          </cell>
          <cell r="C118">
            <v>275352.2</v>
          </cell>
          <cell r="E118">
            <v>0</v>
          </cell>
          <cell r="G118">
            <v>351500.79999999999</v>
          </cell>
          <cell r="I118">
            <v>39840</v>
          </cell>
          <cell r="K118">
            <v>437452.85</v>
          </cell>
          <cell r="M118">
            <v>122180.17</v>
          </cell>
          <cell r="O118">
            <v>0</v>
          </cell>
          <cell r="Q118">
            <v>928733.7</v>
          </cell>
          <cell r="S118">
            <v>0</v>
          </cell>
          <cell r="U118">
            <v>0</v>
          </cell>
        </row>
        <row r="119">
          <cell r="B119">
            <v>315842786.39999992</v>
          </cell>
          <cell r="C119">
            <v>41443874.160000004</v>
          </cell>
          <cell r="E119">
            <v>60815327.280000001</v>
          </cell>
          <cell r="G119">
            <v>59090880.839999996</v>
          </cell>
          <cell r="I119">
            <v>24678212.629999999</v>
          </cell>
          <cell r="K119">
            <v>32625518.07</v>
          </cell>
          <cell r="M119">
            <v>30212521.810000002</v>
          </cell>
          <cell r="O119">
            <v>27911721.399999999</v>
          </cell>
          <cell r="Q119">
            <v>39064730.210000001</v>
          </cell>
          <cell r="S119">
            <v>0</v>
          </cell>
          <cell r="U119">
            <v>0</v>
          </cell>
        </row>
        <row r="120">
          <cell r="B120">
            <v>314201540.37999994</v>
          </cell>
          <cell r="C120">
            <v>41168521.960000001</v>
          </cell>
          <cell r="E120">
            <v>60815327.280000001</v>
          </cell>
          <cell r="G120">
            <v>59039380.039999999</v>
          </cell>
          <cell r="I120">
            <v>24638372.629999999</v>
          </cell>
          <cell r="K120">
            <v>32188065.219999999</v>
          </cell>
          <cell r="M120">
            <v>30090341.640000001</v>
          </cell>
          <cell r="O120">
            <v>27911721.399999999</v>
          </cell>
          <cell r="Q120">
            <v>38349810.210000001</v>
          </cell>
          <cell r="S120">
            <v>0</v>
          </cell>
          <cell r="U120">
            <v>0</v>
          </cell>
        </row>
        <row r="121">
          <cell r="B121">
            <v>1641246.02</v>
          </cell>
          <cell r="C121">
            <v>275352.2</v>
          </cell>
          <cell r="E121">
            <v>0</v>
          </cell>
          <cell r="G121">
            <v>51500.800000000003</v>
          </cell>
          <cell r="I121">
            <v>39840</v>
          </cell>
          <cell r="K121">
            <v>437452.85</v>
          </cell>
          <cell r="M121">
            <v>122180.17</v>
          </cell>
          <cell r="O121">
            <v>0</v>
          </cell>
          <cell r="Q121">
            <v>714920</v>
          </cell>
          <cell r="S121">
            <v>0</v>
          </cell>
          <cell r="U121">
            <v>0</v>
          </cell>
        </row>
        <row r="122">
          <cell r="B122">
            <v>92091315.689999998</v>
          </cell>
          <cell r="C122">
            <v>13123912.25</v>
          </cell>
          <cell r="E122">
            <v>17105900.149999999</v>
          </cell>
          <cell r="G122">
            <v>22221183.300000001</v>
          </cell>
          <cell r="I122">
            <v>6685253.2999999998</v>
          </cell>
          <cell r="K122">
            <v>7171536.7300000004</v>
          </cell>
          <cell r="M122">
            <v>7227858.5199999996</v>
          </cell>
          <cell r="O122">
            <v>6331627.2300000004</v>
          </cell>
          <cell r="Q122">
            <v>12224044.210000001</v>
          </cell>
          <cell r="S122">
            <v>0</v>
          </cell>
          <cell r="U122">
            <v>0</v>
          </cell>
        </row>
        <row r="123">
          <cell r="B123">
            <v>91342877.789999992</v>
          </cell>
          <cell r="C123">
            <v>12936524.75</v>
          </cell>
          <cell r="E123">
            <v>17105900.149999999</v>
          </cell>
          <cell r="G123">
            <v>22158105.300000001</v>
          </cell>
          <cell r="I123">
            <v>6685253.2999999998</v>
          </cell>
          <cell r="K123">
            <v>6930708.3300000001</v>
          </cell>
          <cell r="M123">
            <v>7227858.5199999996</v>
          </cell>
          <cell r="O123">
            <v>6331627.2300000004</v>
          </cell>
          <cell r="Q123">
            <v>11966900.210000001</v>
          </cell>
          <cell r="S123">
            <v>0</v>
          </cell>
          <cell r="U123">
            <v>0</v>
          </cell>
        </row>
        <row r="124">
          <cell r="B124">
            <v>748437.9</v>
          </cell>
          <cell r="C124">
            <v>187387.5</v>
          </cell>
          <cell r="E124">
            <v>0</v>
          </cell>
          <cell r="G124">
            <v>63078</v>
          </cell>
          <cell r="I124">
            <v>0</v>
          </cell>
          <cell r="K124">
            <v>240828.4</v>
          </cell>
          <cell r="M124">
            <v>0</v>
          </cell>
          <cell r="O124">
            <v>0</v>
          </cell>
          <cell r="Q124">
            <v>257144</v>
          </cell>
          <cell r="S124">
            <v>0</v>
          </cell>
          <cell r="U124">
            <v>0</v>
          </cell>
        </row>
        <row r="125">
          <cell r="B125">
            <v>1861723.6500000001</v>
          </cell>
          <cell r="C125">
            <v>239586.23</v>
          </cell>
          <cell r="E125">
            <v>712049.92</v>
          </cell>
          <cell r="G125">
            <v>0</v>
          </cell>
          <cell r="I125">
            <v>199000.6</v>
          </cell>
          <cell r="K125">
            <v>411937.06</v>
          </cell>
          <cell r="M125">
            <v>0</v>
          </cell>
          <cell r="O125">
            <v>199149.84</v>
          </cell>
          <cell r="Q125">
            <v>0</v>
          </cell>
          <cell r="S125">
            <v>100000</v>
          </cell>
          <cell r="U125">
            <v>0</v>
          </cell>
        </row>
        <row r="126">
          <cell r="B126">
            <v>1861723.6500000001</v>
          </cell>
          <cell r="C126">
            <v>239586.23</v>
          </cell>
          <cell r="E126">
            <v>712049.92</v>
          </cell>
          <cell r="G126">
            <v>0</v>
          </cell>
          <cell r="I126">
            <v>199000.6</v>
          </cell>
          <cell r="K126">
            <v>411937.06</v>
          </cell>
          <cell r="M126">
            <v>0</v>
          </cell>
          <cell r="O126">
            <v>199149.84</v>
          </cell>
          <cell r="Q126">
            <v>0</v>
          </cell>
          <cell r="S126">
            <v>100000</v>
          </cell>
          <cell r="U126">
            <v>0</v>
          </cell>
        </row>
        <row r="127">
          <cell r="B127">
            <v>0</v>
          </cell>
          <cell r="C127">
            <v>0</v>
          </cell>
          <cell r="E127">
            <v>0</v>
          </cell>
          <cell r="G127">
            <v>0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  <cell r="U127">
            <v>0</v>
          </cell>
        </row>
        <row r="128">
          <cell r="B128">
            <v>49241367.700000003</v>
          </cell>
          <cell r="C128">
            <v>10763936.23</v>
          </cell>
          <cell r="E128">
            <v>1971079.41</v>
          </cell>
          <cell r="G128">
            <v>4001073.83</v>
          </cell>
          <cell r="I128">
            <v>11868599.359999999</v>
          </cell>
          <cell r="K128">
            <v>8096708.2300000004</v>
          </cell>
          <cell r="M128">
            <v>2456523.46</v>
          </cell>
          <cell r="O128">
            <v>2375389.62</v>
          </cell>
          <cell r="Q128">
            <v>5939231.3200000003</v>
          </cell>
          <cell r="S128">
            <v>0</v>
          </cell>
          <cell r="U128">
            <v>1768826.24</v>
          </cell>
        </row>
        <row r="129">
          <cell r="B129">
            <v>48727554</v>
          </cell>
          <cell r="C129">
            <v>10763936.23</v>
          </cell>
          <cell r="E129">
            <v>1971079.41</v>
          </cell>
          <cell r="G129">
            <v>3701073.83</v>
          </cell>
          <cell r="I129">
            <v>11868599.359999999</v>
          </cell>
          <cell r="K129">
            <v>8096708.2300000004</v>
          </cell>
          <cell r="M129">
            <v>2456523.46</v>
          </cell>
          <cell r="O129">
            <v>2375389.62</v>
          </cell>
          <cell r="Q129">
            <v>5725417.6200000001</v>
          </cell>
          <cell r="S129">
            <v>0</v>
          </cell>
          <cell r="U129">
            <v>1768826.24</v>
          </cell>
        </row>
        <row r="130">
          <cell r="B130">
            <v>513813.7</v>
          </cell>
          <cell r="C130">
            <v>0</v>
          </cell>
          <cell r="E130">
            <v>0</v>
          </cell>
          <cell r="G130">
            <v>300000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213813.7</v>
          </cell>
          <cell r="S130">
            <v>0</v>
          </cell>
          <cell r="U130">
            <v>0</v>
          </cell>
        </row>
        <row r="131">
          <cell r="B131">
            <v>23367395.199999996</v>
          </cell>
          <cell r="C131">
            <v>2717124.2800000003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8459262.7599999979</v>
          </cell>
          <cell r="Q131">
            <v>12191008.159999996</v>
          </cell>
          <cell r="S131">
            <v>0</v>
          </cell>
          <cell r="U131">
            <v>0</v>
          </cell>
        </row>
        <row r="132">
          <cell r="B132">
            <v>22554595.999999996</v>
          </cell>
          <cell r="C132">
            <v>2717124.2800000003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8459262.7599999979</v>
          </cell>
          <cell r="Q132">
            <v>11378208.959999997</v>
          </cell>
          <cell r="S132">
            <v>0</v>
          </cell>
          <cell r="U132">
            <v>0</v>
          </cell>
        </row>
        <row r="133">
          <cell r="B133">
            <v>812799.2</v>
          </cell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812799.2</v>
          </cell>
          <cell r="S133">
            <v>0</v>
          </cell>
          <cell r="U133">
            <v>0</v>
          </cell>
        </row>
        <row r="134">
          <cell r="B134">
            <v>132572911.53999999</v>
          </cell>
          <cell r="C134">
            <v>25511103.689999998</v>
          </cell>
          <cell r="E134">
            <v>19140108.510000002</v>
          </cell>
          <cell r="G134">
            <v>19162235.57</v>
          </cell>
          <cell r="I134">
            <v>14074958.209999999</v>
          </cell>
          <cell r="K134">
            <v>16312698.880000001</v>
          </cell>
          <cell r="M134">
            <v>8701593.9800000004</v>
          </cell>
          <cell r="O134">
            <v>11821976.039999999</v>
          </cell>
          <cell r="Q134">
            <v>15865736.710000001</v>
          </cell>
          <cell r="S134">
            <v>107999.95</v>
          </cell>
          <cell r="U134">
            <v>1874500</v>
          </cell>
        </row>
        <row r="135">
          <cell r="B135">
            <v>11933655.24</v>
          </cell>
          <cell r="C135">
            <v>2797004</v>
          </cell>
          <cell r="E135">
            <v>80000</v>
          </cell>
          <cell r="G135">
            <v>1063873.72</v>
          </cell>
          <cell r="I135">
            <v>4378411.38</v>
          </cell>
          <cell r="K135">
            <v>2498417.91</v>
          </cell>
          <cell r="M135">
            <v>328026.23</v>
          </cell>
          <cell r="O135">
            <v>787922</v>
          </cell>
          <cell r="Q135">
            <v>0</v>
          </cell>
          <cell r="S135">
            <v>0</v>
          </cell>
          <cell r="U135">
            <v>0</v>
          </cell>
        </row>
        <row r="136">
          <cell r="B136">
            <v>3245367.62</v>
          </cell>
          <cell r="C136">
            <v>277500.03000000003</v>
          </cell>
          <cell r="E136">
            <v>166012.42000000001</v>
          </cell>
          <cell r="G136">
            <v>126030.45</v>
          </cell>
          <cell r="I136">
            <v>0</v>
          </cell>
          <cell r="K136">
            <v>82500</v>
          </cell>
          <cell r="M136">
            <v>483267</v>
          </cell>
          <cell r="O136">
            <v>418258.47</v>
          </cell>
          <cell r="Q136">
            <v>1691799.25</v>
          </cell>
          <cell r="S136">
            <v>0</v>
          </cell>
          <cell r="U136">
            <v>0</v>
          </cell>
        </row>
        <row r="137">
          <cell r="B137">
            <v>17458708.399999999</v>
          </cell>
          <cell r="C137">
            <v>3644425.6599999997</v>
          </cell>
          <cell r="E137">
            <v>2323904.06</v>
          </cell>
          <cell r="G137">
            <v>2162161.7199999997</v>
          </cell>
          <cell r="I137">
            <v>2188944.96</v>
          </cell>
          <cell r="K137">
            <v>1448023.85</v>
          </cell>
          <cell r="M137">
            <v>1571896.79</v>
          </cell>
          <cell r="O137">
            <v>3202039.11</v>
          </cell>
          <cell r="Q137">
            <v>842937.25</v>
          </cell>
          <cell r="S137">
            <v>0</v>
          </cell>
          <cell r="U137">
            <v>74375</v>
          </cell>
        </row>
        <row r="138">
          <cell r="B138">
            <v>13794427.759999998</v>
          </cell>
          <cell r="C138">
            <v>4064155.19</v>
          </cell>
          <cell r="E138">
            <v>961904.87</v>
          </cell>
          <cell r="G138">
            <v>2553144.39</v>
          </cell>
          <cell r="I138">
            <v>1288481.94</v>
          </cell>
          <cell r="K138">
            <v>869873.43</v>
          </cell>
          <cell r="M138">
            <v>1014855.12</v>
          </cell>
          <cell r="O138">
            <v>257200</v>
          </cell>
          <cell r="Q138">
            <v>2784812.82</v>
          </cell>
          <cell r="S138">
            <v>0</v>
          </cell>
          <cell r="U138">
            <v>0</v>
          </cell>
        </row>
        <row r="139">
          <cell r="B139">
            <v>8361469.9000000004</v>
          </cell>
          <cell r="C139">
            <v>1011725.85</v>
          </cell>
          <cell r="E139">
            <v>251000</v>
          </cell>
          <cell r="G139">
            <v>656815.87999999989</v>
          </cell>
          <cell r="I139">
            <v>182741.08</v>
          </cell>
          <cell r="K139">
            <v>1408212.29</v>
          </cell>
          <cell r="M139">
            <v>2130874.2400000002</v>
          </cell>
          <cell r="O139">
            <v>653440</v>
          </cell>
          <cell r="Q139">
            <v>2066660.56</v>
          </cell>
          <cell r="S139">
            <v>0</v>
          </cell>
          <cell r="U139">
            <v>0</v>
          </cell>
        </row>
        <row r="140">
          <cell r="B140">
            <v>77779282.620000005</v>
          </cell>
          <cell r="C140">
            <v>13716292.959999999</v>
          </cell>
          <cell r="E140">
            <v>15357287.16</v>
          </cell>
          <cell r="G140">
            <v>12600209.41</v>
          </cell>
          <cell r="I140">
            <v>6036378.8499999996</v>
          </cell>
          <cell r="K140">
            <v>10005671.4</v>
          </cell>
          <cell r="M140">
            <v>3172674.6</v>
          </cell>
          <cell r="O140">
            <v>6503116.46</v>
          </cell>
          <cell r="Q140">
            <v>8479526.8300000001</v>
          </cell>
          <cell r="S140">
            <v>107999.95</v>
          </cell>
          <cell r="U140">
            <v>1800125</v>
          </cell>
        </row>
        <row r="141">
          <cell r="B141">
            <v>110923141.48999999</v>
          </cell>
          <cell r="C141">
            <v>21521193.630000003</v>
          </cell>
          <cell r="E141">
            <v>17921795.120000001</v>
          </cell>
          <cell r="G141">
            <v>17009125.07</v>
          </cell>
          <cell r="I141">
            <v>7991313.4199999999</v>
          </cell>
          <cell r="K141">
            <v>12839260.27</v>
          </cell>
          <cell r="M141">
            <v>7858813.7300000004</v>
          </cell>
          <cell r="O141">
            <v>11417468.539999999</v>
          </cell>
          <cell r="Q141">
            <v>14364171.710000001</v>
          </cell>
          <cell r="S141">
            <v>0</v>
          </cell>
          <cell r="U141">
            <v>0</v>
          </cell>
        </row>
        <row r="142">
          <cell r="B142">
            <v>10043324.050000001</v>
          </cell>
          <cell r="C142">
            <v>2737004</v>
          </cell>
          <cell r="E142">
            <v>80000</v>
          </cell>
          <cell r="G142">
            <v>1063873.72</v>
          </cell>
          <cell r="I142">
            <v>3067830.19</v>
          </cell>
          <cell r="K142">
            <v>1978667.91</v>
          </cell>
          <cell r="M142">
            <v>328026.23</v>
          </cell>
          <cell r="O142">
            <v>787922</v>
          </cell>
          <cell r="Q142">
            <v>0</v>
          </cell>
          <cell r="S142">
            <v>0</v>
          </cell>
          <cell r="U142">
            <v>0</v>
          </cell>
        </row>
        <row r="143">
          <cell r="B143">
            <v>3060367.62</v>
          </cell>
          <cell r="C143">
            <v>277500.03000000003</v>
          </cell>
          <cell r="E143">
            <v>166012.42000000001</v>
          </cell>
          <cell r="G143">
            <v>126030.45</v>
          </cell>
          <cell r="I143">
            <v>0</v>
          </cell>
          <cell r="K143">
            <v>82500</v>
          </cell>
          <cell r="M143">
            <v>483267</v>
          </cell>
          <cell r="O143">
            <v>418258.47</v>
          </cell>
          <cell r="Q143">
            <v>1506799.25</v>
          </cell>
          <cell r="S143">
            <v>0</v>
          </cell>
          <cell r="U143">
            <v>0</v>
          </cell>
        </row>
        <row r="144">
          <cell r="B144">
            <v>15806278.799999999</v>
          </cell>
          <cell r="C144">
            <v>3176079.03</v>
          </cell>
          <cell r="E144">
            <v>2225587.7200000002</v>
          </cell>
          <cell r="G144">
            <v>1835660.88</v>
          </cell>
          <cell r="I144">
            <v>1713694.96</v>
          </cell>
          <cell r="K144">
            <v>1352919.85</v>
          </cell>
          <cell r="M144">
            <v>1457360</v>
          </cell>
          <cell r="O144">
            <v>3202039.11</v>
          </cell>
          <cell r="Q144">
            <v>842937.25</v>
          </cell>
          <cell r="S144">
            <v>0</v>
          </cell>
          <cell r="U144">
            <v>0</v>
          </cell>
        </row>
        <row r="145">
          <cell r="B145">
            <v>12629862.969999999</v>
          </cell>
          <cell r="C145">
            <v>3623117.9</v>
          </cell>
          <cell r="E145">
            <v>961904.87</v>
          </cell>
          <cell r="G145">
            <v>2392744.39</v>
          </cell>
          <cell r="I145">
            <v>924354.44</v>
          </cell>
          <cell r="K145">
            <v>869873.43</v>
          </cell>
          <cell r="M145">
            <v>1014855.12</v>
          </cell>
          <cell r="O145">
            <v>257200</v>
          </cell>
          <cell r="Q145">
            <v>2585812.8199999998</v>
          </cell>
          <cell r="S145">
            <v>0</v>
          </cell>
          <cell r="U145">
            <v>0</v>
          </cell>
        </row>
        <row r="146">
          <cell r="B146">
            <v>6981570.6300000008</v>
          </cell>
          <cell r="C146">
            <v>697621.22</v>
          </cell>
          <cell r="E146">
            <v>251000</v>
          </cell>
          <cell r="G146">
            <v>576838.31999999995</v>
          </cell>
          <cell r="I146">
            <v>0</v>
          </cell>
          <cell r="K146">
            <v>962393.29</v>
          </cell>
          <cell r="M146">
            <v>1836757.24</v>
          </cell>
          <cell r="O146">
            <v>590300</v>
          </cell>
          <cell r="Q146">
            <v>2066660.56</v>
          </cell>
          <cell r="S146">
            <v>0</v>
          </cell>
          <cell r="U146">
            <v>0</v>
          </cell>
        </row>
        <row r="147">
          <cell r="B147">
            <v>62401737.419999994</v>
          </cell>
          <cell r="C147">
            <v>11009871.449999999</v>
          </cell>
          <cell r="E147">
            <v>14237290.109999999</v>
          </cell>
          <cell r="G147">
            <v>11013977.310000001</v>
          </cell>
          <cell r="I147">
            <v>2285433.83</v>
          </cell>
          <cell r="K147">
            <v>7592905.79</v>
          </cell>
          <cell r="M147">
            <v>2738548.14</v>
          </cell>
          <cell r="O147">
            <v>6161748.96</v>
          </cell>
          <cell r="Q147">
            <v>7361961.8300000001</v>
          </cell>
          <cell r="S147">
            <v>0</v>
          </cell>
          <cell r="U147">
            <v>0</v>
          </cell>
        </row>
        <row r="148">
          <cell r="B148">
            <v>37156423.740000002</v>
          </cell>
          <cell r="C148">
            <v>13150897.130000001</v>
          </cell>
          <cell r="E148">
            <v>5449193.25</v>
          </cell>
          <cell r="G148">
            <v>5578048.8499999996</v>
          </cell>
          <cell r="I148">
            <v>1795414.93</v>
          </cell>
          <cell r="K148">
            <v>2848653.38</v>
          </cell>
          <cell r="M148">
            <v>1259385.8</v>
          </cell>
          <cell r="O148">
            <v>2168751.73</v>
          </cell>
          <cell r="Q148">
            <v>4906078.67</v>
          </cell>
          <cell r="S148">
            <v>0</v>
          </cell>
          <cell r="U148">
            <v>0</v>
          </cell>
        </row>
        <row r="149">
          <cell r="B149"/>
          <cell r="C149"/>
          <cell r="E149"/>
          <cell r="G149"/>
          <cell r="I149"/>
          <cell r="K149"/>
          <cell r="M149"/>
          <cell r="O149"/>
          <cell r="Q149"/>
          <cell r="S149">
            <v>0</v>
          </cell>
          <cell r="U149">
            <v>0</v>
          </cell>
        </row>
        <row r="150">
          <cell r="B150"/>
          <cell r="C150"/>
          <cell r="E150"/>
          <cell r="G150"/>
          <cell r="I150"/>
          <cell r="K150"/>
          <cell r="M150"/>
          <cell r="O150"/>
          <cell r="Q150"/>
          <cell r="S150">
            <v>0</v>
          </cell>
          <cell r="U150">
            <v>0</v>
          </cell>
        </row>
        <row r="151">
          <cell r="B151">
            <v>5686596.4000000004</v>
          </cell>
          <cell r="C151">
            <v>2048428.87</v>
          </cell>
          <cell r="E151">
            <v>1095673.5900000001</v>
          </cell>
          <cell r="G151">
            <v>487814</v>
          </cell>
          <cell r="I151">
            <v>237110</v>
          </cell>
          <cell r="K151">
            <v>634871.25</v>
          </cell>
          <cell r="M151">
            <v>0</v>
          </cell>
          <cell r="O151">
            <v>953998.69</v>
          </cell>
          <cell r="Q151">
            <v>228700</v>
          </cell>
          <cell r="S151">
            <v>0</v>
          </cell>
          <cell r="U151">
            <v>0</v>
          </cell>
        </row>
        <row r="152">
          <cell r="B152"/>
          <cell r="C152"/>
          <cell r="E152"/>
          <cell r="G152"/>
          <cell r="I152"/>
          <cell r="K152"/>
          <cell r="M152"/>
          <cell r="O152"/>
          <cell r="Q152"/>
          <cell r="S152">
            <v>0</v>
          </cell>
          <cell r="U152">
            <v>0</v>
          </cell>
        </row>
        <row r="153">
          <cell r="B153"/>
          <cell r="C153"/>
          <cell r="E153"/>
          <cell r="G153"/>
          <cell r="I153"/>
          <cell r="K153"/>
          <cell r="M153"/>
          <cell r="O153"/>
          <cell r="Q153"/>
          <cell r="S153">
            <v>0</v>
          </cell>
          <cell r="U153">
            <v>0</v>
          </cell>
        </row>
        <row r="154">
          <cell r="B154"/>
          <cell r="C154"/>
          <cell r="E154"/>
          <cell r="G154"/>
          <cell r="I154"/>
          <cell r="K154"/>
          <cell r="M154"/>
          <cell r="O154"/>
          <cell r="Q154"/>
          <cell r="S154">
            <v>0</v>
          </cell>
          <cell r="U154">
            <v>0</v>
          </cell>
        </row>
        <row r="155">
          <cell r="B155">
            <v>1251533.8699999999</v>
          </cell>
          <cell r="C155">
            <v>66250</v>
          </cell>
          <cell r="E155">
            <v>439997.05</v>
          </cell>
          <cell r="G155">
            <v>79977.56</v>
          </cell>
          <cell r="I155">
            <v>275464.31</v>
          </cell>
          <cell r="K155">
            <v>82000</v>
          </cell>
          <cell r="M155">
            <v>0</v>
          </cell>
          <cell r="O155">
            <v>199845</v>
          </cell>
          <cell r="Q155">
            <v>0</v>
          </cell>
          <cell r="S155">
            <v>0</v>
          </cell>
          <cell r="U155">
            <v>0</v>
          </cell>
        </row>
        <row r="156">
          <cell r="B156">
            <v>116092</v>
          </cell>
          <cell r="C156">
            <v>0</v>
          </cell>
          <cell r="E156">
            <v>0</v>
          </cell>
          <cell r="G156">
            <v>0</v>
          </cell>
          <cell r="I156">
            <v>116092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0</v>
          </cell>
        </row>
        <row r="157">
          <cell r="B157">
            <v>0</v>
          </cell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U157">
            <v>0</v>
          </cell>
        </row>
        <row r="158">
          <cell r="B158">
            <v>16250</v>
          </cell>
          <cell r="C158">
            <v>16250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U158">
            <v>0</v>
          </cell>
        </row>
        <row r="159">
          <cell r="B159">
            <v>0</v>
          </cell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U159">
            <v>0</v>
          </cell>
        </row>
        <row r="160">
          <cell r="B160">
            <v>79977.56</v>
          </cell>
          <cell r="C160">
            <v>0</v>
          </cell>
          <cell r="E160">
            <v>0</v>
          </cell>
          <cell r="G160">
            <v>79977.56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U160">
            <v>0</v>
          </cell>
        </row>
        <row r="161">
          <cell r="B161">
            <v>1039214.3099999999</v>
          </cell>
          <cell r="C161">
            <v>50000</v>
          </cell>
          <cell r="E161">
            <v>439997.05</v>
          </cell>
          <cell r="G161">
            <v>0</v>
          </cell>
          <cell r="I161">
            <v>159372.31</v>
          </cell>
          <cell r="K161">
            <v>82000</v>
          </cell>
          <cell r="M161">
            <v>0</v>
          </cell>
          <cell r="O161">
            <v>199845</v>
          </cell>
          <cell r="Q161">
            <v>0</v>
          </cell>
          <cell r="S161">
            <v>0</v>
          </cell>
          <cell r="U161">
            <v>0</v>
          </cell>
        </row>
        <row r="162">
          <cell r="B162">
            <v>20398236.18</v>
          </cell>
          <cell r="C162">
            <v>3923660.0599999996</v>
          </cell>
          <cell r="E162">
            <v>778316.34</v>
          </cell>
          <cell r="G162">
            <v>2073132.9400000002</v>
          </cell>
          <cell r="I162">
            <v>5808180.4800000004</v>
          </cell>
          <cell r="K162">
            <v>3391438.61</v>
          </cell>
          <cell r="M162">
            <v>842780.25</v>
          </cell>
          <cell r="O162">
            <v>204662.5</v>
          </cell>
          <cell r="Q162">
            <v>1501565</v>
          </cell>
          <cell r="S162">
            <v>0</v>
          </cell>
          <cell r="U162">
            <v>1874500</v>
          </cell>
        </row>
        <row r="163">
          <cell r="B163">
            <v>1774239.19</v>
          </cell>
          <cell r="C163">
            <v>60000</v>
          </cell>
          <cell r="E163">
            <v>0</v>
          </cell>
          <cell r="G163">
            <v>0</v>
          </cell>
          <cell r="I163">
            <v>1194489.19</v>
          </cell>
          <cell r="K163">
            <v>519750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U163">
            <v>0</v>
          </cell>
        </row>
        <row r="164">
          <cell r="B164">
            <v>185000</v>
          </cell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185000</v>
          </cell>
          <cell r="S164">
            <v>0</v>
          </cell>
          <cell r="U164">
            <v>0</v>
          </cell>
        </row>
        <row r="165">
          <cell r="B165">
            <v>1636179.6</v>
          </cell>
          <cell r="C165">
            <v>452096.63</v>
          </cell>
          <cell r="E165">
            <v>98316.34</v>
          </cell>
          <cell r="G165">
            <v>326500.84000000003</v>
          </cell>
          <cell r="I165">
            <v>475250</v>
          </cell>
          <cell r="K165">
            <v>95104</v>
          </cell>
          <cell r="M165">
            <v>114536.79</v>
          </cell>
          <cell r="O165">
            <v>0</v>
          </cell>
          <cell r="Q165">
            <v>0</v>
          </cell>
          <cell r="S165">
            <v>0</v>
          </cell>
          <cell r="U165">
            <v>74375</v>
          </cell>
        </row>
        <row r="166">
          <cell r="B166">
            <v>1164564.79</v>
          </cell>
          <cell r="C166">
            <v>441037.29</v>
          </cell>
          <cell r="E166">
            <v>0</v>
          </cell>
          <cell r="G166">
            <v>160400</v>
          </cell>
          <cell r="I166">
            <v>364127.5</v>
          </cell>
          <cell r="K166">
            <v>0</v>
          </cell>
          <cell r="M166">
            <v>0</v>
          </cell>
          <cell r="O166">
            <v>0</v>
          </cell>
          <cell r="Q166">
            <v>199000</v>
          </cell>
          <cell r="S166">
            <v>0</v>
          </cell>
          <cell r="U166">
            <v>0</v>
          </cell>
        </row>
        <row r="167">
          <cell r="B167">
            <v>1299921.71</v>
          </cell>
          <cell r="C167">
            <v>314104.63</v>
          </cell>
          <cell r="E167">
            <v>0</v>
          </cell>
          <cell r="G167">
            <v>0</v>
          </cell>
          <cell r="I167">
            <v>182741.08</v>
          </cell>
          <cell r="K167">
            <v>445819</v>
          </cell>
          <cell r="M167">
            <v>294117</v>
          </cell>
          <cell r="O167">
            <v>63140</v>
          </cell>
          <cell r="Q167">
            <v>0</v>
          </cell>
          <cell r="S167">
            <v>0</v>
          </cell>
          <cell r="U167">
            <v>0</v>
          </cell>
        </row>
        <row r="168">
          <cell r="B168">
            <v>14338330.890000001</v>
          </cell>
          <cell r="C168">
            <v>2656421.5099999998</v>
          </cell>
          <cell r="E168">
            <v>680000</v>
          </cell>
          <cell r="G168">
            <v>1586232.1</v>
          </cell>
          <cell r="I168">
            <v>3591572.71</v>
          </cell>
          <cell r="K168">
            <v>2330765.61</v>
          </cell>
          <cell r="M168">
            <v>434126.46</v>
          </cell>
          <cell r="O168">
            <v>141522.5</v>
          </cell>
          <cell r="Q168">
            <v>1117565</v>
          </cell>
          <cell r="S168">
            <v>0</v>
          </cell>
          <cell r="U168">
            <v>1800125</v>
          </cell>
        </row>
        <row r="169">
          <cell r="B169">
            <v>12098502.93</v>
          </cell>
          <cell r="C169">
            <v>2129059.8199999998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2186926.9400000004</v>
          </cell>
          <cell r="Q169">
            <v>7782516.1699999999</v>
          </cell>
          <cell r="S169">
            <v>0</v>
          </cell>
          <cell r="U169">
            <v>0</v>
          </cell>
        </row>
        <row r="170">
          <cell r="B170">
            <v>666700.80000000005</v>
          </cell>
          <cell r="C170">
            <v>0</v>
          </cell>
          <cell r="E170">
            <v>0</v>
          </cell>
          <cell r="G170">
            <v>0</v>
          </cell>
          <cell r="I170">
            <v>0</v>
          </cell>
          <cell r="K170">
            <v>0</v>
          </cell>
          <cell r="M170">
            <v>0</v>
          </cell>
          <cell r="O170">
            <v>564780.80000000005</v>
          </cell>
          <cell r="Q170">
            <v>101920</v>
          </cell>
          <cell r="S170">
            <v>0</v>
          </cell>
          <cell r="U170">
            <v>0</v>
          </cell>
        </row>
        <row r="171">
          <cell r="B171">
            <v>1211429.8500000001</v>
          </cell>
          <cell r="C171">
            <v>146253.75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  <cell r="M171">
            <v>0</v>
          </cell>
          <cell r="O171">
            <v>0</v>
          </cell>
          <cell r="Q171">
            <v>1065176.1000000001</v>
          </cell>
          <cell r="S171">
            <v>0</v>
          </cell>
          <cell r="U171">
            <v>0</v>
          </cell>
        </row>
        <row r="172">
          <cell r="B172">
            <v>1415477.81</v>
          </cell>
          <cell r="C172">
            <v>164247.22999999998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501338.98</v>
          </cell>
          <cell r="Q172">
            <v>749891.6</v>
          </cell>
          <cell r="S172">
            <v>0</v>
          </cell>
          <cell r="U172">
            <v>0</v>
          </cell>
        </row>
        <row r="173">
          <cell r="B173">
            <v>1766217.8</v>
          </cell>
          <cell r="C173">
            <v>188548.6</v>
          </cell>
          <cell r="E173">
            <v>0</v>
          </cell>
          <cell r="G173">
            <v>0</v>
          </cell>
          <cell r="I173">
            <v>0</v>
          </cell>
          <cell r="K173">
            <v>0</v>
          </cell>
          <cell r="M173">
            <v>0</v>
          </cell>
          <cell r="O173">
            <v>0</v>
          </cell>
          <cell r="Q173">
            <v>1577669.2</v>
          </cell>
          <cell r="S173">
            <v>0</v>
          </cell>
          <cell r="U173">
            <v>0</v>
          </cell>
        </row>
        <row r="174">
          <cell r="B174">
            <v>1730183.5199999998</v>
          </cell>
          <cell r="C174">
            <v>163123.72</v>
          </cell>
          <cell r="E174">
            <v>0</v>
          </cell>
          <cell r="G174">
            <v>0</v>
          </cell>
          <cell r="I174">
            <v>0</v>
          </cell>
          <cell r="K174">
            <v>0</v>
          </cell>
          <cell r="M174">
            <v>0</v>
          </cell>
          <cell r="O174">
            <v>19125</v>
          </cell>
          <cell r="Q174">
            <v>1547934.7999999998</v>
          </cell>
          <cell r="S174">
            <v>0</v>
          </cell>
          <cell r="U174">
            <v>0</v>
          </cell>
        </row>
        <row r="175">
          <cell r="B175">
            <v>5308493.1500000004</v>
          </cell>
          <cell r="C175">
            <v>1466886.52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1101682.1600000001</v>
          </cell>
          <cell r="Q175">
            <v>2739924.4699999997</v>
          </cell>
          <cell r="S175">
            <v>0</v>
          </cell>
          <cell r="U175">
            <v>0</v>
          </cell>
        </row>
        <row r="176">
          <cell r="B176">
            <v>382408481.81999993</v>
          </cell>
          <cell r="C176">
            <v>86355271.230000004</v>
          </cell>
          <cell r="E176">
            <v>45918074.590000004</v>
          </cell>
          <cell r="G176">
            <v>51900533.969999999</v>
          </cell>
          <cell r="I176">
            <v>50365224.290000007</v>
          </cell>
          <cell r="K176">
            <v>44941231.559999995</v>
          </cell>
          <cell r="M176">
            <v>24971840.459999997</v>
          </cell>
          <cell r="O176">
            <v>35612805.549999997</v>
          </cell>
          <cell r="Q176">
            <v>35800075.170000002</v>
          </cell>
          <cell r="S176">
            <v>0</v>
          </cell>
          <cell r="U176">
            <v>6543425</v>
          </cell>
        </row>
        <row r="177">
          <cell r="B177">
            <v>32775261.219999995</v>
          </cell>
          <cell r="C177">
            <v>7169307.5800000001</v>
          </cell>
          <cell r="E177">
            <v>2342850.2999999998</v>
          </cell>
          <cell r="G177">
            <v>6435950.9699999997</v>
          </cell>
          <cell r="I177">
            <v>3207375.04</v>
          </cell>
          <cell r="K177">
            <v>4096197.05</v>
          </cell>
          <cell r="M177">
            <v>2065899.5</v>
          </cell>
          <cell r="O177">
            <v>2383898.31</v>
          </cell>
          <cell r="Q177">
            <v>3988176.22</v>
          </cell>
          <cell r="S177">
            <v>0</v>
          </cell>
          <cell r="U177">
            <v>1085606.25</v>
          </cell>
        </row>
        <row r="178">
          <cell r="B178">
            <v>197354685.82999998</v>
          </cell>
          <cell r="C178">
            <v>42463694.590000004</v>
          </cell>
          <cell r="E178">
            <v>22388266.030000001</v>
          </cell>
          <cell r="G178">
            <v>23397201.550000001</v>
          </cell>
          <cell r="I178">
            <v>29190991.940000001</v>
          </cell>
          <cell r="K178">
            <v>28106748.420000002</v>
          </cell>
          <cell r="M178">
            <v>14383194.609999999</v>
          </cell>
          <cell r="O178">
            <v>17011504.079999998</v>
          </cell>
          <cell r="Q178">
            <v>18043628.359999999</v>
          </cell>
          <cell r="S178">
            <v>0</v>
          </cell>
          <cell r="U178">
            <v>2369456.25</v>
          </cell>
        </row>
        <row r="179">
          <cell r="B179">
            <v>45053507.119999997</v>
          </cell>
          <cell r="C179">
            <v>19389253.969999999</v>
          </cell>
          <cell r="E179">
            <v>6905429.0500000007</v>
          </cell>
          <cell r="G179">
            <v>3013238.01</v>
          </cell>
          <cell r="I179">
            <v>3670130.94</v>
          </cell>
          <cell r="K179">
            <v>3528491.75</v>
          </cell>
          <cell r="M179">
            <v>2919566.9</v>
          </cell>
          <cell r="O179">
            <v>2073484.93</v>
          </cell>
          <cell r="Q179">
            <v>3553911.57</v>
          </cell>
          <cell r="S179">
            <v>0</v>
          </cell>
          <cell r="U179">
            <v>0</v>
          </cell>
        </row>
        <row r="180">
          <cell r="B180">
            <v>30869584.890000004</v>
          </cell>
          <cell r="C180">
            <v>6161329.5299999993</v>
          </cell>
          <cell r="E180">
            <v>6189942.3099999996</v>
          </cell>
          <cell r="G180">
            <v>3798466.9</v>
          </cell>
          <cell r="I180">
            <v>1488023.75</v>
          </cell>
          <cell r="K180">
            <v>1612994.76</v>
          </cell>
          <cell r="M180">
            <v>1597851.5</v>
          </cell>
          <cell r="O180">
            <v>5907582.1900000004</v>
          </cell>
          <cell r="Q180">
            <v>3060143.95</v>
          </cell>
          <cell r="S180">
            <v>0</v>
          </cell>
          <cell r="U180">
            <v>1053250</v>
          </cell>
        </row>
        <row r="181">
          <cell r="B181">
            <v>76355442.76000002</v>
          </cell>
          <cell r="C181">
            <v>11171685.560000001</v>
          </cell>
          <cell r="E181">
            <v>8091586.9000000004</v>
          </cell>
          <cell r="G181">
            <v>15255676.539999999</v>
          </cell>
          <cell r="I181">
            <v>12808702.620000001</v>
          </cell>
          <cell r="K181">
            <v>7596799.5800000001</v>
          </cell>
          <cell r="M181">
            <v>4005327.95</v>
          </cell>
          <cell r="O181">
            <v>8236336.04</v>
          </cell>
          <cell r="Q181">
            <v>7154215.0700000003</v>
          </cell>
          <cell r="S181">
            <v>0</v>
          </cell>
          <cell r="U181">
            <v>2035112.5</v>
          </cell>
        </row>
        <row r="182">
          <cell r="B182">
            <v>329219590.38</v>
          </cell>
          <cell r="C182">
            <v>76139926.419999987</v>
          </cell>
          <cell r="E182">
            <v>43658862.18</v>
          </cell>
          <cell r="G182">
            <v>48834081.359999999</v>
          </cell>
          <cell r="I182">
            <v>34120738.859999999</v>
          </cell>
          <cell r="K182">
            <v>38214950.960000001</v>
          </cell>
          <cell r="M182">
            <v>22776860.509999998</v>
          </cell>
          <cell r="O182">
            <v>32861410.800000001</v>
          </cell>
          <cell r="Q182">
            <v>32612759.289999999</v>
          </cell>
          <cell r="S182">
            <v>0</v>
          </cell>
          <cell r="U182">
            <v>0</v>
          </cell>
        </row>
        <row r="183">
          <cell r="B183">
            <v>28141741.349999998</v>
          </cell>
          <cell r="C183">
            <v>5799743.71</v>
          </cell>
          <cell r="E183">
            <v>2119100.2999999998</v>
          </cell>
          <cell r="G183">
            <v>6323192.2199999997</v>
          </cell>
          <cell r="I183">
            <v>2766851.47</v>
          </cell>
          <cell r="K183">
            <v>3537982.55</v>
          </cell>
          <cell r="M183">
            <v>2065899.5</v>
          </cell>
          <cell r="O183">
            <v>1994223.31</v>
          </cell>
          <cell r="Q183">
            <v>3534748.29</v>
          </cell>
          <cell r="S183">
            <v>0</v>
          </cell>
          <cell r="U183">
            <v>0</v>
          </cell>
        </row>
        <row r="184">
          <cell r="B184">
            <v>170637211.66000003</v>
          </cell>
          <cell r="C184">
            <v>37905183.380000003</v>
          </cell>
          <cell r="E184">
            <v>20970803.52</v>
          </cell>
          <cell r="G184">
            <v>21350722.690000001</v>
          </cell>
          <cell r="I184">
            <v>20699770.940000001</v>
          </cell>
          <cell r="K184">
            <v>24540641.98</v>
          </cell>
          <cell r="M184">
            <v>12611972.16</v>
          </cell>
          <cell r="O184">
            <v>16466754.08</v>
          </cell>
          <cell r="Q184">
            <v>16091362.91</v>
          </cell>
          <cell r="S184"/>
          <cell r="U184"/>
        </row>
        <row r="185">
          <cell r="B185">
            <v>40085879.719999999</v>
          </cell>
          <cell r="C185">
            <v>17445637.989999998</v>
          </cell>
          <cell r="E185">
            <v>6600429.1500000004</v>
          </cell>
          <cell r="G185">
            <v>2689426.01</v>
          </cell>
          <cell r="I185">
            <v>3249684.17</v>
          </cell>
          <cell r="K185">
            <v>3280323.75</v>
          </cell>
          <cell r="M185">
            <v>2495809.4</v>
          </cell>
          <cell r="O185">
            <v>1370655.18</v>
          </cell>
          <cell r="Q185">
            <v>2953914.07</v>
          </cell>
          <cell r="S185">
            <v>0</v>
          </cell>
          <cell r="U185">
            <v>0</v>
          </cell>
        </row>
        <row r="186">
          <cell r="B186">
            <v>27625642.870000001</v>
          </cell>
          <cell r="C186">
            <v>5386624.5199999996</v>
          </cell>
          <cell r="E186">
            <v>6189942.3099999996</v>
          </cell>
          <cell r="G186">
            <v>3798466.9</v>
          </cell>
          <cell r="I186">
            <v>711400.65</v>
          </cell>
          <cell r="K186">
            <v>973630.85</v>
          </cell>
          <cell r="M186">
            <v>1597851.5</v>
          </cell>
          <cell r="O186">
            <v>5907582.1900000004</v>
          </cell>
          <cell r="Q186">
            <v>3060143.95</v>
          </cell>
          <cell r="S186">
            <v>0</v>
          </cell>
          <cell r="U186">
            <v>0</v>
          </cell>
        </row>
        <row r="187">
          <cell r="B187">
            <v>62729114.780000001</v>
          </cell>
          <cell r="C187">
            <v>9602736.8200000003</v>
          </cell>
          <cell r="E187">
            <v>7778586.9000000004</v>
          </cell>
          <cell r="G187">
            <v>14672273.539999999</v>
          </cell>
          <cell r="I187">
            <v>6693031.6299999999</v>
          </cell>
          <cell r="K187">
            <v>5882371.8300000001</v>
          </cell>
          <cell r="M187">
            <v>4005327.95</v>
          </cell>
          <cell r="O187">
            <v>7122196.04</v>
          </cell>
          <cell r="Q187">
            <v>6972590.0700000003</v>
          </cell>
          <cell r="S187">
            <v>0</v>
          </cell>
          <cell r="U187">
            <v>0</v>
          </cell>
        </row>
        <row r="188">
          <cell r="B188">
            <v>120212658.52000001</v>
          </cell>
          <cell r="C188">
            <v>27218851.27</v>
          </cell>
          <cell r="E188">
            <v>19452538.390000001</v>
          </cell>
          <cell r="G188">
            <v>21873414.98</v>
          </cell>
          <cell r="I188">
            <v>9900919.2400000002</v>
          </cell>
          <cell r="K188">
            <v>11317911.949999999</v>
          </cell>
          <cell r="M188">
            <v>7692062.9100000001</v>
          </cell>
          <cell r="O188">
            <v>9206247.3200000003</v>
          </cell>
          <cell r="Q188">
            <v>13550712.460000001</v>
          </cell>
          <cell r="S188">
            <v>0</v>
          </cell>
          <cell r="U188">
            <v>0</v>
          </cell>
        </row>
        <row r="189">
          <cell r="B189"/>
          <cell r="C189"/>
          <cell r="E189"/>
          <cell r="G189"/>
          <cell r="I189"/>
          <cell r="K189"/>
          <cell r="M189"/>
          <cell r="O189"/>
          <cell r="Q189"/>
          <cell r="S189">
            <v>0</v>
          </cell>
          <cell r="U189">
            <v>0</v>
          </cell>
        </row>
        <row r="190">
          <cell r="B190"/>
          <cell r="C190"/>
          <cell r="E190"/>
          <cell r="G190"/>
          <cell r="I190"/>
          <cell r="K190"/>
          <cell r="M190"/>
          <cell r="O190"/>
          <cell r="Q190"/>
          <cell r="S190">
            <v>0</v>
          </cell>
          <cell r="U190">
            <v>0</v>
          </cell>
        </row>
        <row r="191">
          <cell r="B191"/>
          <cell r="C191"/>
          <cell r="E191"/>
          <cell r="G191"/>
          <cell r="I191"/>
          <cell r="K191"/>
          <cell r="M191"/>
          <cell r="O191"/>
          <cell r="Q191"/>
          <cell r="S191">
            <v>0</v>
          </cell>
          <cell r="U191">
            <v>0</v>
          </cell>
        </row>
        <row r="192">
          <cell r="B192"/>
          <cell r="C192"/>
          <cell r="E192"/>
          <cell r="G192"/>
          <cell r="I192"/>
          <cell r="K192"/>
          <cell r="M192"/>
          <cell r="O192"/>
          <cell r="Q192"/>
          <cell r="S192">
            <v>0</v>
          </cell>
          <cell r="U192">
            <v>0</v>
          </cell>
        </row>
        <row r="193">
          <cell r="B193"/>
          <cell r="C193"/>
          <cell r="E193"/>
          <cell r="G193"/>
          <cell r="I193"/>
          <cell r="K193"/>
          <cell r="M193"/>
          <cell r="O193"/>
          <cell r="Q193"/>
          <cell r="S193">
            <v>0</v>
          </cell>
          <cell r="U193">
            <v>0</v>
          </cell>
        </row>
        <row r="194">
          <cell r="B194">
            <v>1458063.69</v>
          </cell>
          <cell r="C194">
            <v>183861.47999999998</v>
          </cell>
          <cell r="E194">
            <v>507800</v>
          </cell>
          <cell r="G194">
            <v>80008</v>
          </cell>
          <cell r="I194">
            <v>478025.31999999995</v>
          </cell>
          <cell r="K194">
            <v>208368.89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U194">
            <v>0</v>
          </cell>
        </row>
        <row r="195">
          <cell r="B195">
            <v>0</v>
          </cell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U195">
            <v>0</v>
          </cell>
        </row>
        <row r="196">
          <cell r="B196">
            <v>880064.53</v>
          </cell>
          <cell r="C196">
            <v>123861.48</v>
          </cell>
          <cell r="E196">
            <v>407800</v>
          </cell>
          <cell r="G196">
            <v>40000</v>
          </cell>
          <cell r="I196">
            <v>199934.16</v>
          </cell>
          <cell r="K196">
            <v>108468.89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U196">
            <v>0</v>
          </cell>
        </row>
        <row r="197">
          <cell r="B197">
            <v>99900</v>
          </cell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99900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U197">
            <v>0</v>
          </cell>
        </row>
        <row r="198">
          <cell r="B198">
            <v>0</v>
          </cell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U198">
            <v>0</v>
          </cell>
        </row>
        <row r="199">
          <cell r="B199">
            <v>478099.16</v>
          </cell>
          <cell r="C199">
            <v>60000</v>
          </cell>
          <cell r="E199">
            <v>100000</v>
          </cell>
          <cell r="G199">
            <v>40008</v>
          </cell>
          <cell r="I199">
            <v>278091.15999999997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U199">
            <v>0</v>
          </cell>
        </row>
        <row r="200">
          <cell r="B200">
            <v>51730827.750000007</v>
          </cell>
          <cell r="C200">
            <v>10031483.33</v>
          </cell>
          <cell r="E200">
            <v>1751412.4100000001</v>
          </cell>
          <cell r="G200">
            <v>2986444.6100000003</v>
          </cell>
          <cell r="I200">
            <v>15766460.109999999</v>
          </cell>
          <cell r="K200">
            <v>6517911.71</v>
          </cell>
          <cell r="M200">
            <v>2194979.9500000002</v>
          </cell>
          <cell r="O200">
            <v>2751394.75</v>
          </cell>
          <cell r="Q200">
            <v>3187315.88</v>
          </cell>
          <cell r="S200">
            <v>0</v>
          </cell>
          <cell r="U200">
            <v>6543425</v>
          </cell>
        </row>
        <row r="201">
          <cell r="B201">
            <v>4633519.87</v>
          </cell>
          <cell r="C201">
            <v>1369563.87</v>
          </cell>
          <cell r="E201">
            <v>223750</v>
          </cell>
          <cell r="G201">
            <v>112758.75</v>
          </cell>
          <cell r="I201">
            <v>440523.57</v>
          </cell>
          <cell r="K201">
            <v>558214.5</v>
          </cell>
          <cell r="M201">
            <v>0</v>
          </cell>
          <cell r="O201">
            <v>389675</v>
          </cell>
          <cell r="Q201">
            <v>453427.93</v>
          </cell>
          <cell r="S201">
            <v>0</v>
          </cell>
          <cell r="U201">
            <v>1085606.25</v>
          </cell>
        </row>
        <row r="202">
          <cell r="B202">
            <v>25837409.640000001</v>
          </cell>
          <cell r="C202">
            <v>4434649.7300000004</v>
          </cell>
          <cell r="E202">
            <v>1009662.51</v>
          </cell>
          <cell r="G202">
            <v>2006478.86</v>
          </cell>
          <cell r="I202">
            <v>8291286.8399999999</v>
          </cell>
          <cell r="K202">
            <v>3457637.55</v>
          </cell>
          <cell r="M202">
            <v>1771222.45</v>
          </cell>
          <cell r="O202">
            <v>544750</v>
          </cell>
          <cell r="Q202">
            <v>1952265.45</v>
          </cell>
          <cell r="S202">
            <v>0</v>
          </cell>
          <cell r="U202">
            <v>2369456.25</v>
          </cell>
        </row>
        <row r="203">
          <cell r="B203">
            <v>4867727.4000000004</v>
          </cell>
          <cell r="C203">
            <v>1943615.98</v>
          </cell>
          <cell r="E203">
            <v>304999.90000000002</v>
          </cell>
          <cell r="G203">
            <v>323812</v>
          </cell>
          <cell r="I203">
            <v>420446.77</v>
          </cell>
          <cell r="K203">
            <v>148268</v>
          </cell>
          <cell r="M203">
            <v>423757.5</v>
          </cell>
          <cell r="O203">
            <v>702829.75</v>
          </cell>
          <cell r="Q203">
            <v>599997.5</v>
          </cell>
          <cell r="S203">
            <v>0</v>
          </cell>
          <cell r="U203">
            <v>0</v>
          </cell>
        </row>
        <row r="204">
          <cell r="B204">
            <v>3243942.02</v>
          </cell>
          <cell r="C204">
            <v>774705.01</v>
          </cell>
          <cell r="E204">
            <v>0</v>
          </cell>
          <cell r="G204">
            <v>0</v>
          </cell>
          <cell r="I204">
            <v>776623.1</v>
          </cell>
          <cell r="K204">
            <v>639363.91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1053250</v>
          </cell>
        </row>
        <row r="205">
          <cell r="B205">
            <v>13148228.82</v>
          </cell>
          <cell r="C205">
            <v>1508948.74</v>
          </cell>
          <cell r="E205">
            <v>213000</v>
          </cell>
          <cell r="G205">
            <v>543395</v>
          </cell>
          <cell r="I205">
            <v>5837579.8300000001</v>
          </cell>
          <cell r="K205">
            <v>1714427.75</v>
          </cell>
          <cell r="M205">
            <v>0</v>
          </cell>
          <cell r="O205">
            <v>1114140</v>
          </cell>
          <cell r="Q205">
            <v>181625</v>
          </cell>
          <cell r="S205">
            <v>0</v>
          </cell>
          <cell r="U205">
            <v>2035112.5</v>
          </cell>
        </row>
        <row r="206">
          <cell r="B206">
            <v>38288716.460000001</v>
          </cell>
          <cell r="C206">
            <v>3509394.63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15921094.300000001</v>
          </cell>
          <cell r="Q206">
            <v>18858227.530000001</v>
          </cell>
          <cell r="S206">
            <v>0</v>
          </cell>
          <cell r="U206">
            <v>0</v>
          </cell>
        </row>
        <row r="207">
          <cell r="B207">
            <v>4151414.76</v>
          </cell>
          <cell r="C207">
            <v>278208.06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1028220.75</v>
          </cell>
          <cell r="Q207">
            <v>2844985.9499999997</v>
          </cell>
          <cell r="S207">
            <v>0</v>
          </cell>
          <cell r="U207">
            <v>0</v>
          </cell>
        </row>
        <row r="208">
          <cell r="B208">
            <v>18375747.370000001</v>
          </cell>
          <cell r="C208">
            <v>777431.36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8443780.2799999993</v>
          </cell>
          <cell r="Q208">
            <v>9154535.7300000023</v>
          </cell>
          <cell r="S208">
            <v>0</v>
          </cell>
          <cell r="U208">
            <v>0</v>
          </cell>
        </row>
        <row r="209">
          <cell r="B209">
            <v>3068246.4400000004</v>
          </cell>
          <cell r="C209">
            <v>920383.7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1154510.4600000002</v>
          </cell>
          <cell r="Q209">
            <v>993352.28</v>
          </cell>
          <cell r="S209">
            <v>0</v>
          </cell>
          <cell r="U209">
            <v>0</v>
          </cell>
        </row>
        <row r="210">
          <cell r="B210">
            <v>5253128.42</v>
          </cell>
          <cell r="C210">
            <v>390908.45999999996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2600030.56</v>
          </cell>
          <cell r="Q210">
            <v>2262189.4</v>
          </cell>
          <cell r="S210">
            <v>0</v>
          </cell>
          <cell r="U210">
            <v>0</v>
          </cell>
        </row>
        <row r="211">
          <cell r="B211">
            <v>7440179.4699999997</v>
          </cell>
          <cell r="C211">
            <v>1142463.0499999998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2694552.25</v>
          </cell>
          <cell r="Q211">
            <v>3603164.17</v>
          </cell>
          <cell r="S211">
            <v>0</v>
          </cell>
          <cell r="U211">
            <v>0</v>
          </cell>
        </row>
        <row r="212">
          <cell r="A212" t="str">
            <v>ΕΝΤΑΓΜΕΝΑ ΕΡΓΑ</v>
          </cell>
          <cell r="B212">
            <v>367073736.75036621</v>
          </cell>
          <cell r="C212">
            <v>64331044</v>
          </cell>
          <cell r="D212">
            <v>0.17525373667293789</v>
          </cell>
          <cell r="E212">
            <v>68324224.609999999</v>
          </cell>
          <cell r="F212">
            <v>0.18613215212524145</v>
          </cell>
          <cell r="G212">
            <v>60528290.149999999</v>
          </cell>
          <cell r="H212">
            <v>0.16489409099611813</v>
          </cell>
          <cell r="I212">
            <v>31988899.600000001</v>
          </cell>
          <cell r="J212">
            <v>8.7145705065122966E-2</v>
          </cell>
          <cell r="K212">
            <v>39802489.530000001</v>
          </cell>
          <cell r="L212">
            <v>0.10843186407821995</v>
          </cell>
          <cell r="M212">
            <v>20249923.789999999</v>
          </cell>
          <cell r="N212">
            <v>5.516582027706126E-2</v>
          </cell>
          <cell r="O212">
            <v>29458167.109999999</v>
          </cell>
          <cell r="P212">
            <v>8.0251361404353072E-2</v>
          </cell>
          <cell r="Q212">
            <v>49776665.510000005</v>
          </cell>
          <cell r="R212">
            <v>0.13560399594551037</v>
          </cell>
          <cell r="S212">
            <v>1924457.4503662109</v>
          </cell>
          <cell r="T212">
            <v>5.242699920193326E-3</v>
          </cell>
          <cell r="U212">
            <v>689575</v>
          </cell>
          <cell r="V212">
            <v>1.8785735152415861E-3</v>
          </cell>
        </row>
        <row r="213">
          <cell r="A213" t="str">
            <v>ΕΡΕΥΝΩ-ΔΗΜΙΟΥΡΓΩ ΚΑΙΝΟΤΟΜΩ (Α΄ κύκλος)</v>
          </cell>
          <cell r="B213">
            <v>322423821.54000002</v>
          </cell>
          <cell r="C213">
            <v>55745820.270000003</v>
          </cell>
          <cell r="D213">
            <v>0.17289609683223781</v>
          </cell>
          <cell r="E213">
            <v>64681648.619999997</v>
          </cell>
          <cell r="F213">
            <v>0.20061063823094588</v>
          </cell>
          <cell r="G213">
            <v>56755076.719999999</v>
          </cell>
          <cell r="H213">
            <v>0.17602631359221374</v>
          </cell>
          <cell r="I213">
            <v>24690549.59</v>
          </cell>
          <cell r="J213">
            <v>7.6577932337846447E-2</v>
          </cell>
          <cell r="K213">
            <v>35776363.299999997</v>
          </cell>
          <cell r="L213">
            <v>0.11096067011773685</v>
          </cell>
          <cell r="M213">
            <v>19145105.550000001</v>
          </cell>
          <cell r="N213">
            <v>5.9378694348813342E-2</v>
          </cell>
          <cell r="O213">
            <v>22985610.280000001</v>
          </cell>
          <cell r="P213">
            <v>7.1290049755670423E-2</v>
          </cell>
          <cell r="Q213">
            <v>42643647.210000001</v>
          </cell>
          <cell r="R213">
            <v>0.13225960478453547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 t="str">
            <v>ΕΡΕΥΝΩ-ΔΗΜΙΟΥΡΓΩ ΚΑΙΝΟΤΟΜΩ (Β΄ κυκλος)</v>
          </cell>
          <cell r="B214">
            <v>5134212.8099999996</v>
          </cell>
          <cell r="C214">
            <v>45356.78</v>
          </cell>
          <cell r="D214">
            <v>8.8342228260694169E-3</v>
          </cell>
          <cell r="E214">
            <v>292320</v>
          </cell>
          <cell r="F214">
            <v>5.6935699944233517E-2</v>
          </cell>
          <cell r="G214">
            <v>3310050.01</v>
          </cell>
          <cell r="H214">
            <v>0.64470448197101515</v>
          </cell>
          <cell r="I214">
            <v>818950.3</v>
          </cell>
          <cell r="J214">
            <v>0.15950844468404499</v>
          </cell>
          <cell r="K214">
            <v>253753.08</v>
          </cell>
          <cell r="L214">
            <v>4.9423950543257676E-2</v>
          </cell>
          <cell r="M214">
            <v>0</v>
          </cell>
          <cell r="N214">
            <v>0</v>
          </cell>
          <cell r="O214">
            <v>50000</v>
          </cell>
          <cell r="P214">
            <v>9.7385912603026679E-3</v>
          </cell>
          <cell r="Q214">
            <v>363782.64</v>
          </cell>
          <cell r="R214">
            <v>7.0854608771076646E-2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 t="str">
            <v>ΕRΑΝΕΤs</v>
          </cell>
          <cell r="B215">
            <v>4571321.21</v>
          </cell>
          <cell r="C215">
            <v>489697.70999999996</v>
          </cell>
          <cell r="D215">
            <v>0.10712388990053053</v>
          </cell>
          <cell r="E215">
            <v>1659846.97</v>
          </cell>
          <cell r="F215">
            <v>0.3631000522056948</v>
          </cell>
          <cell r="G215">
            <v>159985.56</v>
          </cell>
          <cell r="H215">
            <v>3.4997663181056578E-2</v>
          </cell>
          <cell r="I215">
            <v>952490.23</v>
          </cell>
          <cell r="J215">
            <v>0.20836213126226585</v>
          </cell>
          <cell r="K215">
            <v>702305.95</v>
          </cell>
          <cell r="L215">
            <v>0.15363303468232983</v>
          </cell>
          <cell r="M215">
            <v>0</v>
          </cell>
          <cell r="N215">
            <v>0</v>
          </cell>
          <cell r="O215">
            <v>398994.83999999997</v>
          </cell>
          <cell r="P215">
            <v>8.7282171099063929E-2</v>
          </cell>
          <cell r="Q215">
            <v>0</v>
          </cell>
          <cell r="R215">
            <v>0</v>
          </cell>
          <cell r="S215">
            <v>207999.95</v>
          </cell>
          <cell r="T215">
            <v>4.5501057669058438E-2</v>
          </cell>
          <cell r="U215">
            <v>0</v>
          </cell>
          <cell r="V215">
            <v>0</v>
          </cell>
        </row>
        <row r="216">
          <cell r="A216" t="str">
            <v>ΔΙΜΕΡΕΙΣ Ε&amp;Τ ΣΥΝΕΡΓΑΣΙΕΣ</v>
          </cell>
          <cell r="B216">
            <v>19899521.700366214</v>
          </cell>
          <cell r="C216">
            <v>2526141.4</v>
          </cell>
          <cell r="D216">
            <v>0.12694483003345305</v>
          </cell>
          <cell r="E216">
            <v>1690409.02</v>
          </cell>
          <cell r="F216">
            <v>8.4947218604198474E-2</v>
          </cell>
          <cell r="G216">
            <v>303177.86</v>
          </cell>
          <cell r="H216">
            <v>1.5235434527776643E-2</v>
          </cell>
          <cell r="I216">
            <v>5526909.4800000004</v>
          </cell>
          <cell r="J216">
            <v>0.27774082026797098</v>
          </cell>
          <cell r="K216">
            <v>3070067.2</v>
          </cell>
          <cell r="L216">
            <v>0.15427844177498504</v>
          </cell>
          <cell r="M216">
            <v>1104818.24</v>
          </cell>
          <cell r="N216">
            <v>5.5519838950685324E-2</v>
          </cell>
          <cell r="O216">
            <v>1335640</v>
          </cell>
          <cell r="P216">
            <v>6.7119201160268094E-2</v>
          </cell>
          <cell r="Q216">
            <v>1936326</v>
          </cell>
          <cell r="R216">
            <v>9.7305152815022958E-2</v>
          </cell>
          <cell r="S216">
            <v>1716457.5003662109</v>
          </cell>
          <cell r="T216">
            <v>8.6256218928851075E-2</v>
          </cell>
          <cell r="U216">
            <v>689575</v>
          </cell>
          <cell r="V216">
            <v>3.4652842936788254E-2</v>
          </cell>
        </row>
        <row r="217">
          <cell r="A217" t="str">
            <v>ΕΙΔΙΚΕΣ ΔΡΑΣΕΙΣ</v>
          </cell>
          <cell r="B217">
            <v>15044859.49</v>
          </cell>
          <cell r="C217">
            <v>5524027.8399999999</v>
          </cell>
          <cell r="D217">
            <v>0.36717045072250121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4687921.99</v>
          </cell>
          <cell r="P217">
            <v>0.31159626270461099</v>
          </cell>
          <cell r="Q217">
            <v>4832909.66</v>
          </cell>
          <cell r="R217">
            <v>0.32123328657288774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B218"/>
          <cell r="C218"/>
          <cell r="E218"/>
          <cell r="G218"/>
          <cell r="I218"/>
          <cell r="K218"/>
          <cell r="M218"/>
          <cell r="O218"/>
          <cell r="Q218"/>
          <cell r="S218"/>
          <cell r="U218"/>
        </row>
        <row r="219">
          <cell r="B219">
            <v>126748699.08000001</v>
          </cell>
          <cell r="C219">
            <v>16398793.48</v>
          </cell>
          <cell r="E219">
            <v>33557645.270000003</v>
          </cell>
          <cell r="G219">
            <v>18935752.830000002</v>
          </cell>
          <cell r="I219">
            <v>9167834.879999999</v>
          </cell>
          <cell r="K219">
            <v>13969685.000000002</v>
          </cell>
          <cell r="M219">
            <v>8009115.9500000002</v>
          </cell>
          <cell r="O219">
            <v>8607850.2699999996</v>
          </cell>
          <cell r="Q219">
            <v>17223082.650000002</v>
          </cell>
          <cell r="S219">
            <v>100000</v>
          </cell>
          <cell r="U219">
            <v>778938.75</v>
          </cell>
        </row>
        <row r="220">
          <cell r="B220">
            <v>125362230.65000001</v>
          </cell>
          <cell r="C220">
            <v>16160941.280000001</v>
          </cell>
          <cell r="E220">
            <v>33557645.270000003</v>
          </cell>
          <cell r="G220">
            <v>18935752.830000002</v>
          </cell>
          <cell r="I220">
            <v>9167834.879999999</v>
          </cell>
          <cell r="K220">
            <v>13705362.270000001</v>
          </cell>
          <cell r="M220">
            <v>8009115.9500000002</v>
          </cell>
          <cell r="O220">
            <v>8607850.2699999996</v>
          </cell>
          <cell r="Q220">
            <v>16338789.150000002</v>
          </cell>
          <cell r="S220">
            <v>100000</v>
          </cell>
          <cell r="U220">
            <v>778938.75</v>
          </cell>
        </row>
        <row r="221">
          <cell r="B221">
            <v>1386468.43</v>
          </cell>
          <cell r="C221">
            <v>237852.2</v>
          </cell>
          <cell r="E221">
            <v>0</v>
          </cell>
          <cell r="G221">
            <v>0</v>
          </cell>
          <cell r="I221">
            <v>0</v>
          </cell>
          <cell r="K221">
            <v>264322.73</v>
          </cell>
          <cell r="M221">
            <v>0</v>
          </cell>
          <cell r="O221">
            <v>0</v>
          </cell>
          <cell r="Q221">
            <v>884293.5</v>
          </cell>
          <cell r="S221">
            <v>0</v>
          </cell>
          <cell r="U221">
            <v>0</v>
          </cell>
        </row>
        <row r="222">
          <cell r="B222">
            <v>113953378.72000003</v>
          </cell>
          <cell r="C222">
            <v>13927287.619999999</v>
          </cell>
          <cell r="E222">
            <v>32553598.730000004</v>
          </cell>
          <cell r="G222">
            <v>17560902.530000001</v>
          </cell>
          <cell r="I222">
            <v>6846729.7799999993</v>
          </cell>
          <cell r="K222">
            <v>12513686.240000002</v>
          </cell>
          <cell r="M222">
            <v>7609505.9500000002</v>
          </cell>
          <cell r="O222">
            <v>7282547.2999999998</v>
          </cell>
          <cell r="Q222">
            <v>15659120.570000002</v>
          </cell>
          <cell r="S222">
            <v>0</v>
          </cell>
          <cell r="U222">
            <v>0</v>
          </cell>
        </row>
        <row r="223">
          <cell r="B223">
            <v>112783008.79000002</v>
          </cell>
          <cell r="C223">
            <v>13689435.42</v>
          </cell>
          <cell r="E223">
            <v>32553598.730000004</v>
          </cell>
          <cell r="G223">
            <v>17560902.530000001</v>
          </cell>
          <cell r="I223">
            <v>6846729.7799999993</v>
          </cell>
          <cell r="K223">
            <v>12249363.510000002</v>
          </cell>
          <cell r="M223">
            <v>7609505.9500000002</v>
          </cell>
          <cell r="O223">
            <v>7282547.2999999998</v>
          </cell>
          <cell r="Q223">
            <v>14990925.570000002</v>
          </cell>
          <cell r="S223">
            <v>0</v>
          </cell>
          <cell r="U223">
            <v>0</v>
          </cell>
        </row>
        <row r="224">
          <cell r="B224">
            <v>1170369.93</v>
          </cell>
          <cell r="C224">
            <v>237852.2</v>
          </cell>
          <cell r="E224">
            <v>0</v>
          </cell>
          <cell r="G224">
            <v>0</v>
          </cell>
          <cell r="I224">
            <v>0</v>
          </cell>
          <cell r="K224">
            <v>264322.73</v>
          </cell>
          <cell r="M224">
            <v>0</v>
          </cell>
          <cell r="O224">
            <v>0</v>
          </cell>
          <cell r="Q224">
            <v>668195</v>
          </cell>
          <cell r="S224">
            <v>0</v>
          </cell>
          <cell r="U224">
            <v>0</v>
          </cell>
        </row>
        <row r="225">
          <cell r="B225">
            <v>2193800.5999999996</v>
          </cell>
          <cell r="C225">
            <v>0</v>
          </cell>
          <cell r="E225">
            <v>0</v>
          </cell>
          <cell r="G225">
            <v>1374850.3</v>
          </cell>
          <cell r="I225">
            <v>768950</v>
          </cell>
          <cell r="K225">
            <v>0</v>
          </cell>
          <cell r="M225">
            <v>0</v>
          </cell>
          <cell r="O225">
            <v>0</v>
          </cell>
          <cell r="Q225">
            <v>50000.3</v>
          </cell>
          <cell r="S225">
            <v>0</v>
          </cell>
          <cell r="U225">
            <v>0</v>
          </cell>
        </row>
        <row r="226">
          <cell r="B226">
            <v>2193800.5999999996</v>
          </cell>
          <cell r="C226">
            <v>0</v>
          </cell>
          <cell r="E226">
            <v>0</v>
          </cell>
          <cell r="G226">
            <v>1374850.3</v>
          </cell>
          <cell r="I226">
            <v>768950</v>
          </cell>
          <cell r="K226">
            <v>0</v>
          </cell>
          <cell r="M226">
            <v>0</v>
          </cell>
          <cell r="O226">
            <v>0</v>
          </cell>
          <cell r="Q226">
            <v>50000.3</v>
          </cell>
          <cell r="S226">
            <v>0</v>
          </cell>
          <cell r="U226">
            <v>0</v>
          </cell>
        </row>
        <row r="227">
          <cell r="B227">
            <v>0</v>
          </cell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U227">
            <v>0</v>
          </cell>
        </row>
        <row r="228">
          <cell r="B228">
            <v>1861723.6500000001</v>
          </cell>
          <cell r="C228">
            <v>239586.23</v>
          </cell>
          <cell r="E228">
            <v>712049.92</v>
          </cell>
          <cell r="G228">
            <v>0</v>
          </cell>
          <cell r="I228">
            <v>199000.6</v>
          </cell>
          <cell r="K228">
            <v>411937.06</v>
          </cell>
          <cell r="M228">
            <v>0</v>
          </cell>
          <cell r="O228">
            <v>199149.84</v>
          </cell>
          <cell r="Q228">
            <v>0</v>
          </cell>
          <cell r="S228">
            <v>100000</v>
          </cell>
          <cell r="U228">
            <v>0</v>
          </cell>
        </row>
        <row r="229">
          <cell r="B229">
            <v>1861723.6500000001</v>
          </cell>
          <cell r="C229">
            <v>239586.23</v>
          </cell>
          <cell r="E229">
            <v>712049.92</v>
          </cell>
          <cell r="G229">
            <v>0</v>
          </cell>
          <cell r="I229">
            <v>199000.6</v>
          </cell>
          <cell r="K229">
            <v>411937.06</v>
          </cell>
          <cell r="M229">
            <v>0</v>
          </cell>
          <cell r="O229">
            <v>199149.84</v>
          </cell>
          <cell r="Q229">
            <v>0</v>
          </cell>
          <cell r="S229">
            <v>100000</v>
          </cell>
          <cell r="U229">
            <v>0</v>
          </cell>
        </row>
        <row r="230">
          <cell r="B230">
            <v>0</v>
          </cell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U230">
            <v>0</v>
          </cell>
        </row>
        <row r="231">
          <cell r="B231">
            <v>6285381.4699999997</v>
          </cell>
          <cell r="C231">
            <v>759406.4</v>
          </cell>
          <cell r="E231">
            <v>291996.62</v>
          </cell>
          <cell r="G231">
            <v>0</v>
          </cell>
          <cell r="I231">
            <v>1353154.5</v>
          </cell>
          <cell r="K231">
            <v>1044061.7</v>
          </cell>
          <cell r="M231">
            <v>399610</v>
          </cell>
          <cell r="O231">
            <v>496690</v>
          </cell>
          <cell r="Q231">
            <v>1161523.5</v>
          </cell>
          <cell r="S231">
            <v>0</v>
          </cell>
          <cell r="U231">
            <v>778938.75</v>
          </cell>
        </row>
        <row r="232">
          <cell r="B232">
            <v>6069282.9699999997</v>
          </cell>
          <cell r="C232">
            <v>759406.4</v>
          </cell>
          <cell r="E232">
            <v>291996.62</v>
          </cell>
          <cell r="G232">
            <v>0</v>
          </cell>
          <cell r="I232">
            <v>1353154.5</v>
          </cell>
          <cell r="K232">
            <v>1044061.7</v>
          </cell>
          <cell r="M232">
            <v>399610</v>
          </cell>
          <cell r="O232">
            <v>496690</v>
          </cell>
          <cell r="Q232">
            <v>945425</v>
          </cell>
          <cell r="S232">
            <v>0</v>
          </cell>
          <cell r="U232">
            <v>778938.75</v>
          </cell>
        </row>
        <row r="233">
          <cell r="B233">
            <v>216098.5</v>
          </cell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216098.5</v>
          </cell>
          <cell r="S233">
            <v>0</v>
          </cell>
          <cell r="U233">
            <v>0</v>
          </cell>
        </row>
        <row r="234">
          <cell r="B234">
            <v>2454414.6399999997</v>
          </cell>
          <cell r="C234">
            <v>1472513.23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629463.13</v>
          </cell>
          <cell r="Q234">
            <v>352438.28</v>
          </cell>
          <cell r="S234">
            <v>0</v>
          </cell>
          <cell r="U234">
            <v>0</v>
          </cell>
        </row>
        <row r="235">
          <cell r="B235">
            <v>2454414.6399999997</v>
          </cell>
          <cell r="C235">
            <v>1472513.23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629463.13</v>
          </cell>
          <cell r="Q235">
            <v>352438.28</v>
          </cell>
          <cell r="S235">
            <v>0</v>
          </cell>
          <cell r="U235">
            <v>0</v>
          </cell>
        </row>
        <row r="236">
          <cell r="B236">
            <v>0</v>
          </cell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U236">
            <v>0</v>
          </cell>
        </row>
        <row r="237">
          <cell r="B237">
            <v>56924813.649999999</v>
          </cell>
          <cell r="C237">
            <v>10988293.540000001</v>
          </cell>
          <cell r="E237">
            <v>7462737.3300000001</v>
          </cell>
          <cell r="G237">
            <v>10750261.190000001</v>
          </cell>
          <cell r="I237">
            <v>4918063.84</v>
          </cell>
          <cell r="K237">
            <v>6419755.6099999994</v>
          </cell>
          <cell r="M237">
            <v>3212666.95</v>
          </cell>
          <cell r="O237">
            <v>4408722.03</v>
          </cell>
          <cell r="Q237">
            <v>8140563.21</v>
          </cell>
          <cell r="S237">
            <v>107999.95</v>
          </cell>
          <cell r="U237">
            <v>515750</v>
          </cell>
        </row>
        <row r="238">
          <cell r="B238">
            <v>5060438.0200000014</v>
          </cell>
          <cell r="C238">
            <v>1660383.6</v>
          </cell>
          <cell r="E238">
            <v>0</v>
          </cell>
          <cell r="G238">
            <v>688731.8</v>
          </cell>
          <cell r="I238">
            <v>1557328.3900000001</v>
          </cell>
          <cell r="K238">
            <v>649400</v>
          </cell>
          <cell r="M238">
            <v>328026.23</v>
          </cell>
          <cell r="O238">
            <v>176568</v>
          </cell>
          <cell r="Q238">
            <v>0</v>
          </cell>
          <cell r="S238">
            <v>0</v>
          </cell>
          <cell r="U238">
            <v>0</v>
          </cell>
        </row>
        <row r="239">
          <cell r="B239">
            <v>2354706.3200000003</v>
          </cell>
          <cell r="C239">
            <v>423753.78</v>
          </cell>
          <cell r="E239">
            <v>137252.42000000001</v>
          </cell>
          <cell r="G239">
            <v>39681.65</v>
          </cell>
          <cell r="I239">
            <v>0</v>
          </cell>
          <cell r="K239">
            <v>0</v>
          </cell>
          <cell r="M239">
            <v>0</v>
          </cell>
          <cell r="O239">
            <v>418258.47</v>
          </cell>
          <cell r="Q239">
            <v>1335760</v>
          </cell>
          <cell r="S239">
            <v>0</v>
          </cell>
          <cell r="U239">
            <v>0</v>
          </cell>
        </row>
        <row r="240">
          <cell r="B240">
            <v>8267147.9199999999</v>
          </cell>
          <cell r="C240">
            <v>2106669.4300000002</v>
          </cell>
          <cell r="E240">
            <v>993295.5</v>
          </cell>
          <cell r="G240">
            <v>1313083.56</v>
          </cell>
          <cell r="I240">
            <v>638543.85</v>
          </cell>
          <cell r="K240">
            <v>841313.29</v>
          </cell>
          <cell r="M240">
            <v>1172663.24</v>
          </cell>
          <cell r="O240">
            <v>460794.55</v>
          </cell>
          <cell r="Q240">
            <v>740784.5</v>
          </cell>
          <cell r="S240">
            <v>0</v>
          </cell>
          <cell r="U240">
            <v>0</v>
          </cell>
        </row>
        <row r="241">
          <cell r="B241">
            <v>7273263.9400000004</v>
          </cell>
          <cell r="C241">
            <v>1278279.1000000001</v>
          </cell>
          <cell r="E241">
            <v>764454.86</v>
          </cell>
          <cell r="G241">
            <v>1939906.79</v>
          </cell>
          <cell r="I241">
            <v>602547.57999999996</v>
          </cell>
          <cell r="K241">
            <v>439623.44</v>
          </cell>
          <cell r="M241">
            <v>199095</v>
          </cell>
          <cell r="O241">
            <v>257200</v>
          </cell>
          <cell r="Q241">
            <v>1792157.17</v>
          </cell>
          <cell r="S241">
            <v>0</v>
          </cell>
          <cell r="U241">
            <v>0</v>
          </cell>
        </row>
        <row r="242">
          <cell r="B242">
            <v>3350736.2700000005</v>
          </cell>
          <cell r="C242">
            <v>1129257.1400000001</v>
          </cell>
          <cell r="E242">
            <v>0</v>
          </cell>
          <cell r="G242">
            <v>205725.56</v>
          </cell>
          <cell r="I242">
            <v>0</v>
          </cell>
          <cell r="K242">
            <v>325205</v>
          </cell>
          <cell r="M242">
            <v>397300.47999999998</v>
          </cell>
          <cell r="O242">
            <v>774480.84000000008</v>
          </cell>
          <cell r="Q242">
            <v>518767.25</v>
          </cell>
          <cell r="S242">
            <v>0</v>
          </cell>
          <cell r="U242">
            <v>0</v>
          </cell>
        </row>
        <row r="243">
          <cell r="B243">
            <v>30618521.179999996</v>
          </cell>
          <cell r="C243">
            <v>4389950.49</v>
          </cell>
          <cell r="E243">
            <v>5567734.5499999998</v>
          </cell>
          <cell r="G243">
            <v>6563131.8300000001</v>
          </cell>
          <cell r="I243">
            <v>2119644.02</v>
          </cell>
          <cell r="K243">
            <v>4164213.88</v>
          </cell>
          <cell r="M243">
            <v>1115582</v>
          </cell>
          <cell r="O243">
            <v>2321420.17</v>
          </cell>
          <cell r="Q243">
            <v>3753094.29</v>
          </cell>
          <cell r="S243">
            <v>107999.95</v>
          </cell>
          <cell r="U243">
            <v>515750</v>
          </cell>
        </row>
        <row r="244">
          <cell r="B244">
            <v>49829663.829999998</v>
          </cell>
          <cell r="C244">
            <v>9669785.4199999999</v>
          </cell>
          <cell r="E244">
            <v>6832740.2799999993</v>
          </cell>
          <cell r="G244">
            <v>10239116.83</v>
          </cell>
          <cell r="I244">
            <v>3320980.58</v>
          </cell>
          <cell r="K244">
            <v>5936250.6099999994</v>
          </cell>
          <cell r="M244">
            <v>3105288.71</v>
          </cell>
          <cell r="O244">
            <v>3592146.19</v>
          </cell>
          <cell r="Q244">
            <v>7133355.21</v>
          </cell>
          <cell r="S244">
            <v>0</v>
          </cell>
          <cell r="U244">
            <v>0</v>
          </cell>
        </row>
        <row r="245">
          <cell r="B245">
            <v>3954429.22</v>
          </cell>
          <cell r="C245">
            <v>1660383.6</v>
          </cell>
          <cell r="E245">
            <v>0</v>
          </cell>
          <cell r="G245">
            <v>257565</v>
          </cell>
          <cell r="I245">
            <v>1022486.39</v>
          </cell>
          <cell r="K245">
            <v>509400</v>
          </cell>
          <cell r="M245">
            <v>328026.23</v>
          </cell>
          <cell r="O245">
            <v>176568</v>
          </cell>
          <cell r="Q245">
            <v>0</v>
          </cell>
          <cell r="S245">
            <v>0</v>
          </cell>
          <cell r="U245">
            <v>0</v>
          </cell>
        </row>
        <row r="246">
          <cell r="B246">
            <v>1835956.57</v>
          </cell>
          <cell r="C246">
            <v>277500.03000000003</v>
          </cell>
          <cell r="E246">
            <v>137252.42000000001</v>
          </cell>
          <cell r="G246">
            <v>39681.65</v>
          </cell>
          <cell r="I246">
            <v>0</v>
          </cell>
          <cell r="K246">
            <v>0</v>
          </cell>
          <cell r="M246">
            <v>0</v>
          </cell>
          <cell r="O246">
            <v>418258.47</v>
          </cell>
          <cell r="Q246">
            <v>963264</v>
          </cell>
          <cell r="S246">
            <v>0</v>
          </cell>
          <cell r="U246">
            <v>0</v>
          </cell>
        </row>
        <row r="247">
          <cell r="B247">
            <v>7739792.4499999993</v>
          </cell>
          <cell r="C247">
            <v>1926172.2000000002</v>
          </cell>
          <cell r="E247">
            <v>993295.5</v>
          </cell>
          <cell r="G247">
            <v>1313083.56</v>
          </cell>
          <cell r="I247">
            <v>638543.85</v>
          </cell>
          <cell r="K247">
            <v>841313.29</v>
          </cell>
          <cell r="M247">
            <v>1065285</v>
          </cell>
          <cell r="O247">
            <v>411394.55</v>
          </cell>
          <cell r="Q247">
            <v>550704.5</v>
          </cell>
          <cell r="S247">
            <v>0</v>
          </cell>
          <cell r="U247">
            <v>0</v>
          </cell>
        </row>
        <row r="248">
          <cell r="B248">
            <v>7127146.3600000003</v>
          </cell>
          <cell r="C248">
            <v>1278279.1000000001</v>
          </cell>
          <cell r="E248">
            <v>764454.86</v>
          </cell>
          <cell r="G248">
            <v>1939906.79</v>
          </cell>
          <cell r="I248">
            <v>525550</v>
          </cell>
          <cell r="K248">
            <v>439623.44</v>
          </cell>
          <cell r="M248">
            <v>199095</v>
          </cell>
          <cell r="O248">
            <v>257200</v>
          </cell>
          <cell r="Q248">
            <v>1723037.17</v>
          </cell>
          <cell r="S248">
            <v>0</v>
          </cell>
          <cell r="U248">
            <v>0</v>
          </cell>
        </row>
        <row r="249">
          <cell r="B249">
            <v>1660165.73</v>
          </cell>
          <cell r="C249">
            <v>187500</v>
          </cell>
          <cell r="E249">
            <v>0</v>
          </cell>
          <cell r="G249">
            <v>125748</v>
          </cell>
          <cell r="I249">
            <v>0</v>
          </cell>
          <cell r="K249">
            <v>223700</v>
          </cell>
          <cell r="M249">
            <v>397300.47999999998</v>
          </cell>
          <cell r="O249">
            <v>207150</v>
          </cell>
          <cell r="Q249">
            <v>518767.25</v>
          </cell>
          <cell r="S249">
            <v>0</v>
          </cell>
          <cell r="U249">
            <v>0</v>
          </cell>
        </row>
        <row r="250">
          <cell r="B250">
            <v>27512173.5</v>
          </cell>
          <cell r="C250">
            <v>4339950.49</v>
          </cell>
          <cell r="E250">
            <v>4937737.5</v>
          </cell>
          <cell r="G250">
            <v>6563131.8300000001</v>
          </cell>
          <cell r="I250">
            <v>1134400.3400000001</v>
          </cell>
          <cell r="K250">
            <v>3922213.88</v>
          </cell>
          <cell r="M250">
            <v>1115582</v>
          </cell>
          <cell r="O250">
            <v>2121575.17</v>
          </cell>
          <cell r="Q250">
            <v>3377582.29</v>
          </cell>
          <cell r="S250">
            <v>0</v>
          </cell>
          <cell r="U250">
            <v>0</v>
          </cell>
        </row>
        <row r="251">
          <cell r="B251">
            <v>521078.8</v>
          </cell>
          <cell r="C251">
            <v>0</v>
          </cell>
          <cell r="E251">
            <v>0</v>
          </cell>
          <cell r="G251">
            <v>431166.8</v>
          </cell>
          <cell r="I251">
            <v>0</v>
          </cell>
          <cell r="K251">
            <v>0</v>
          </cell>
          <cell r="M251">
            <v>0</v>
          </cell>
          <cell r="O251">
            <v>50000</v>
          </cell>
          <cell r="Q251">
            <v>39912</v>
          </cell>
          <cell r="S251">
            <v>0</v>
          </cell>
          <cell r="U251">
            <v>0</v>
          </cell>
        </row>
        <row r="252">
          <cell r="B252">
            <v>431166.8</v>
          </cell>
          <cell r="C252">
            <v>0</v>
          </cell>
          <cell r="E252">
            <v>0</v>
          </cell>
          <cell r="G252">
            <v>431166.8</v>
          </cell>
          <cell r="I252">
            <v>0</v>
          </cell>
          <cell r="K252">
            <v>0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U252">
            <v>0</v>
          </cell>
        </row>
        <row r="253">
          <cell r="B253">
            <v>0</v>
          </cell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U253">
            <v>0</v>
          </cell>
        </row>
        <row r="254">
          <cell r="B254">
            <v>0</v>
          </cell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U254">
            <v>0</v>
          </cell>
        </row>
        <row r="255">
          <cell r="B255">
            <v>0</v>
          </cell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</row>
        <row r="256">
          <cell r="B256">
            <v>50000</v>
          </cell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50000</v>
          </cell>
          <cell r="Q256">
            <v>0</v>
          </cell>
          <cell r="S256">
            <v>0</v>
          </cell>
          <cell r="U256">
            <v>0</v>
          </cell>
        </row>
        <row r="257">
          <cell r="B257">
            <v>39912</v>
          </cell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39912</v>
          </cell>
          <cell r="S257">
            <v>0</v>
          </cell>
          <cell r="U257">
            <v>0</v>
          </cell>
        </row>
        <row r="258">
          <cell r="B258">
            <v>1251533.8699999999</v>
          </cell>
          <cell r="C258">
            <v>66250</v>
          </cell>
          <cell r="E258">
            <v>439997.05</v>
          </cell>
          <cell r="G258">
            <v>79977.56</v>
          </cell>
          <cell r="I258">
            <v>275464.31</v>
          </cell>
          <cell r="K258">
            <v>82000</v>
          </cell>
          <cell r="M258">
            <v>0</v>
          </cell>
          <cell r="O258">
            <v>199845</v>
          </cell>
          <cell r="Q258">
            <v>0</v>
          </cell>
          <cell r="S258">
            <v>107999.95</v>
          </cell>
          <cell r="U258">
            <v>0</v>
          </cell>
        </row>
        <row r="259">
          <cell r="B259">
            <v>116092</v>
          </cell>
          <cell r="C259">
            <v>0</v>
          </cell>
          <cell r="E259">
            <v>0</v>
          </cell>
          <cell r="G259">
            <v>0</v>
          </cell>
          <cell r="I259">
            <v>116092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U259">
            <v>0</v>
          </cell>
        </row>
        <row r="260">
          <cell r="B260">
            <v>0</v>
          </cell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U260">
            <v>0</v>
          </cell>
        </row>
        <row r="261">
          <cell r="B261">
            <v>16250</v>
          </cell>
          <cell r="C261">
            <v>16250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U261">
            <v>0</v>
          </cell>
        </row>
        <row r="262">
          <cell r="B262">
            <v>0</v>
          </cell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U262">
            <v>0</v>
          </cell>
        </row>
        <row r="263">
          <cell r="B263">
            <v>79977.56</v>
          </cell>
          <cell r="C263">
            <v>0</v>
          </cell>
          <cell r="E263">
            <v>0</v>
          </cell>
          <cell r="G263">
            <v>79977.56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U263">
            <v>0</v>
          </cell>
        </row>
        <row r="264">
          <cell r="B264">
            <v>1039214.3099999999</v>
          </cell>
          <cell r="C264">
            <v>50000</v>
          </cell>
          <cell r="E264">
            <v>439997.05</v>
          </cell>
          <cell r="G264">
            <v>0</v>
          </cell>
          <cell r="I264">
            <v>159372.31</v>
          </cell>
          <cell r="K264">
            <v>82000</v>
          </cell>
          <cell r="M264">
            <v>0</v>
          </cell>
          <cell r="O264">
            <v>199845</v>
          </cell>
          <cell r="Q264">
            <v>0</v>
          </cell>
          <cell r="S264">
            <v>107999.95</v>
          </cell>
          <cell r="U264">
            <v>0</v>
          </cell>
        </row>
        <row r="265">
          <cell r="B265">
            <v>2934992.19</v>
          </cell>
          <cell r="C265">
            <v>0</v>
          </cell>
          <cell r="E265">
            <v>190000</v>
          </cell>
          <cell r="G265">
            <v>0</v>
          </cell>
          <cell r="I265">
            <v>1321618.95</v>
          </cell>
          <cell r="K265">
            <v>401505</v>
          </cell>
          <cell r="M265">
            <v>107378.24000000001</v>
          </cell>
          <cell r="O265">
            <v>63140</v>
          </cell>
          <cell r="Q265">
            <v>335600</v>
          </cell>
          <cell r="S265">
            <v>0</v>
          </cell>
          <cell r="U265">
            <v>515750</v>
          </cell>
        </row>
        <row r="266">
          <cell r="B266">
            <v>558750</v>
          </cell>
          <cell r="C266">
            <v>0</v>
          </cell>
          <cell r="E266">
            <v>0</v>
          </cell>
          <cell r="G266">
            <v>0</v>
          </cell>
          <cell r="I266">
            <v>418750</v>
          </cell>
          <cell r="K266">
            <v>140000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U266">
            <v>0</v>
          </cell>
        </row>
        <row r="267">
          <cell r="B267">
            <v>0</v>
          </cell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U267">
            <v>0</v>
          </cell>
        </row>
        <row r="268">
          <cell r="B268">
            <v>107378.24000000001</v>
          </cell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107378.24000000001</v>
          </cell>
          <cell r="O268">
            <v>0</v>
          </cell>
          <cell r="Q268">
            <v>0</v>
          </cell>
          <cell r="S268">
            <v>0</v>
          </cell>
          <cell r="U268">
            <v>0</v>
          </cell>
        </row>
        <row r="269">
          <cell r="B269">
            <v>76997.58</v>
          </cell>
          <cell r="C269">
            <v>0</v>
          </cell>
          <cell r="E269">
            <v>0</v>
          </cell>
          <cell r="G269">
            <v>0</v>
          </cell>
          <cell r="I269">
            <v>76997.58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U269">
            <v>0</v>
          </cell>
        </row>
        <row r="270">
          <cell r="B270">
            <v>164645</v>
          </cell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101505</v>
          </cell>
          <cell r="M270">
            <v>0</v>
          </cell>
          <cell r="O270">
            <v>63140</v>
          </cell>
          <cell r="Q270">
            <v>0</v>
          </cell>
          <cell r="S270">
            <v>0</v>
          </cell>
          <cell r="U270">
            <v>0</v>
          </cell>
        </row>
        <row r="271">
          <cell r="B271">
            <v>2027221.37</v>
          </cell>
          <cell r="C271">
            <v>0</v>
          </cell>
          <cell r="E271">
            <v>190000</v>
          </cell>
          <cell r="G271">
            <v>0</v>
          </cell>
          <cell r="I271">
            <v>825871.37</v>
          </cell>
          <cell r="K271">
            <v>160000</v>
          </cell>
          <cell r="M271">
            <v>0</v>
          </cell>
          <cell r="O271">
            <v>0</v>
          </cell>
          <cell r="Q271">
            <v>335600</v>
          </cell>
          <cell r="S271">
            <v>0</v>
          </cell>
          <cell r="U271">
            <v>515750</v>
          </cell>
        </row>
        <row r="272">
          <cell r="B272">
            <v>2387544.96</v>
          </cell>
          <cell r="C272">
            <v>1252258.1200000001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503590.84</v>
          </cell>
          <cell r="Q272">
            <v>631696</v>
          </cell>
          <cell r="S272">
            <v>0</v>
          </cell>
          <cell r="U272">
            <v>0</v>
          </cell>
        </row>
        <row r="273">
          <cell r="B273">
            <v>0</v>
          </cell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U273">
            <v>0</v>
          </cell>
        </row>
        <row r="274">
          <cell r="B274">
            <v>518749.75</v>
          </cell>
          <cell r="C274">
            <v>146253.75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372496</v>
          </cell>
          <cell r="S274">
            <v>0</v>
          </cell>
          <cell r="U274">
            <v>0</v>
          </cell>
        </row>
        <row r="275">
          <cell r="B275">
            <v>403727.23</v>
          </cell>
          <cell r="C275">
            <v>164247.23000000001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M275">
            <v>0</v>
          </cell>
          <cell r="O275">
            <v>49400</v>
          </cell>
          <cell r="Q275">
            <v>190080</v>
          </cell>
          <cell r="S275">
            <v>0</v>
          </cell>
          <cell r="U275">
            <v>0</v>
          </cell>
        </row>
        <row r="276">
          <cell r="B276">
            <v>69120</v>
          </cell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69120</v>
          </cell>
          <cell r="S276">
            <v>0</v>
          </cell>
          <cell r="U276">
            <v>0</v>
          </cell>
        </row>
        <row r="277">
          <cell r="B277">
            <v>1395947.98</v>
          </cell>
          <cell r="C277">
            <v>941757.14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454190.84</v>
          </cell>
          <cell r="Q277">
            <v>0</v>
          </cell>
          <cell r="S277">
            <v>0</v>
          </cell>
          <cell r="U277">
            <v>0</v>
          </cell>
        </row>
        <row r="278">
          <cell r="B278">
            <v>0</v>
          </cell>
          <cell r="C278">
            <v>0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U278">
            <v>0</v>
          </cell>
        </row>
        <row r="279">
          <cell r="B279">
            <v>183382223.51999998</v>
          </cell>
          <cell r="C279">
            <v>36943956.979999997</v>
          </cell>
          <cell r="E279">
            <v>27303841.509999998</v>
          </cell>
          <cell r="G279">
            <v>30842276.130000003</v>
          </cell>
          <cell r="I279">
            <v>17903000.879999999</v>
          </cell>
          <cell r="K279">
            <v>19413048.920000002</v>
          </cell>
          <cell r="M279">
            <v>9028140.8900000006</v>
          </cell>
          <cell r="O279">
            <v>16441594.810000001</v>
          </cell>
          <cell r="Q279">
            <v>24395019.649999999</v>
          </cell>
          <cell r="S279">
            <v>0</v>
          </cell>
          <cell r="U279">
            <v>1111343.75</v>
          </cell>
        </row>
        <row r="280">
          <cell r="B280">
            <v>17350813.149999999</v>
          </cell>
          <cell r="C280">
            <v>2742202.09</v>
          </cell>
          <cell r="E280">
            <v>1660325.33</v>
          </cell>
          <cell r="G280">
            <v>3721936.76</v>
          </cell>
          <cell r="I280">
            <v>1028899.1799999999</v>
          </cell>
          <cell r="K280">
            <v>2258612.13</v>
          </cell>
          <cell r="M280">
            <v>674467</v>
          </cell>
          <cell r="O280">
            <v>1610436.9</v>
          </cell>
          <cell r="Q280">
            <v>3488327.5100000002</v>
          </cell>
          <cell r="S280">
            <v>0</v>
          </cell>
          <cell r="U280">
            <v>165606.25</v>
          </cell>
        </row>
        <row r="281">
          <cell r="B281">
            <v>94937772.570000008</v>
          </cell>
          <cell r="C281">
            <v>16547982.82</v>
          </cell>
          <cell r="E281">
            <v>14076226.619999995</v>
          </cell>
          <cell r="G281">
            <v>15082115.510000002</v>
          </cell>
          <cell r="I281">
            <v>11112934.25</v>
          </cell>
          <cell r="K281">
            <v>11836847.250000002</v>
          </cell>
          <cell r="M281">
            <v>6076451.8900000006</v>
          </cell>
          <cell r="O281">
            <v>7616681.0800000001</v>
          </cell>
          <cell r="Q281">
            <v>12013283.150000002</v>
          </cell>
          <cell r="S281">
            <v>0</v>
          </cell>
          <cell r="U281">
            <v>575250</v>
          </cell>
        </row>
        <row r="282">
          <cell r="B282">
            <v>22369505.859999999</v>
          </cell>
          <cell r="C282">
            <v>8208831.04</v>
          </cell>
          <cell r="E282">
            <v>5149925.6600000011</v>
          </cell>
          <cell r="G282">
            <v>1576958.2799999998</v>
          </cell>
          <cell r="I282">
            <v>1191078.3199999998</v>
          </cell>
          <cell r="K282">
            <v>2285078.13</v>
          </cell>
          <cell r="M282">
            <v>824420</v>
          </cell>
          <cell r="O282">
            <v>1295115.27</v>
          </cell>
          <cell r="Q282">
            <v>1838099.16</v>
          </cell>
          <cell r="S282">
            <v>0</v>
          </cell>
          <cell r="U282">
            <v>0</v>
          </cell>
        </row>
        <row r="283">
          <cell r="B283">
            <v>15504800.48</v>
          </cell>
          <cell r="C283">
            <v>4134035.31</v>
          </cell>
          <cell r="E283">
            <v>2465343.35</v>
          </cell>
          <cell r="G283">
            <v>2912131.9000000004</v>
          </cell>
          <cell r="I283">
            <v>58950.1</v>
          </cell>
          <cell r="K283">
            <v>235000</v>
          </cell>
          <cell r="M283">
            <v>288561.5</v>
          </cell>
          <cell r="O283">
            <v>2401440.7800000003</v>
          </cell>
          <cell r="Q283">
            <v>3009337.54</v>
          </cell>
          <cell r="S283">
            <v>0</v>
          </cell>
          <cell r="U283">
            <v>0</v>
          </cell>
        </row>
        <row r="284">
          <cell r="B284">
            <v>33219331.460000001</v>
          </cell>
          <cell r="C284">
            <v>5310905.7199999988</v>
          </cell>
          <cell r="E284">
            <v>3952020.5500000003</v>
          </cell>
          <cell r="G284">
            <v>7549133.6799999997</v>
          </cell>
          <cell r="I284">
            <v>4511139.03</v>
          </cell>
          <cell r="K284">
            <v>2797511.41</v>
          </cell>
          <cell r="M284">
            <v>1164240.5</v>
          </cell>
          <cell r="O284">
            <v>3517920.7799999993</v>
          </cell>
          <cell r="Q284">
            <v>4045972.29</v>
          </cell>
          <cell r="S284">
            <v>0</v>
          </cell>
          <cell r="U284">
            <v>370487.5</v>
          </cell>
        </row>
        <row r="285">
          <cell r="B285">
            <v>158640778.99000001</v>
          </cell>
          <cell r="C285">
            <v>32148747.23</v>
          </cell>
          <cell r="E285">
            <v>25295309.609999999</v>
          </cell>
          <cell r="G285">
            <v>28955057.359999999</v>
          </cell>
          <cell r="I285">
            <v>14522839.229999999</v>
          </cell>
          <cell r="K285">
            <v>17326426.450000003</v>
          </cell>
          <cell r="M285">
            <v>8430310.8900000006</v>
          </cell>
          <cell r="O285">
            <v>12110916.790000001</v>
          </cell>
          <cell r="Q285">
            <v>19851171.43</v>
          </cell>
          <cell r="S285">
            <v>0</v>
          </cell>
          <cell r="U285">
            <v>0</v>
          </cell>
        </row>
        <row r="286">
          <cell r="B286">
            <v>14796396.919999998</v>
          </cell>
          <cell r="C286">
            <v>2543532.09</v>
          </cell>
          <cell r="E286">
            <v>1436575.33</v>
          </cell>
          <cell r="G286">
            <v>3488156.76</v>
          </cell>
          <cell r="I286">
            <v>1028899.1799999999</v>
          </cell>
          <cell r="K286">
            <v>2138612.13</v>
          </cell>
          <cell r="M286">
            <v>674467</v>
          </cell>
          <cell r="O286">
            <v>941543.65</v>
          </cell>
          <cell r="Q286">
            <v>2544610.7800000003</v>
          </cell>
          <cell r="S286">
            <v>0</v>
          </cell>
          <cell r="U286">
            <v>0</v>
          </cell>
        </row>
        <row r="287">
          <cell r="B287">
            <v>83902634.939999998</v>
          </cell>
          <cell r="C287">
            <v>15327703.200000001</v>
          </cell>
          <cell r="E287">
            <v>12843564.619999995</v>
          </cell>
          <cell r="G287">
            <v>13804217.240000002</v>
          </cell>
          <cell r="I287">
            <v>9990275.7899999991</v>
          </cell>
          <cell r="K287">
            <v>10773650.360000001</v>
          </cell>
          <cell r="M287">
            <v>5478621.8900000006</v>
          </cell>
          <cell r="O287">
            <v>5460576.4000000004</v>
          </cell>
          <cell r="Q287">
            <v>10224025.440000001</v>
          </cell>
          <cell r="S287">
            <v>0</v>
          </cell>
          <cell r="U287">
            <v>0</v>
          </cell>
        </row>
        <row r="288">
          <cell r="B288">
            <v>19451989.09</v>
          </cell>
          <cell r="C288">
            <v>6879111.6200000001</v>
          </cell>
          <cell r="E288">
            <v>4844925.7600000007</v>
          </cell>
          <cell r="G288">
            <v>1576958.2799999998</v>
          </cell>
          <cell r="I288">
            <v>1191078.3199999998</v>
          </cell>
          <cell r="K288">
            <v>1931425.05</v>
          </cell>
          <cell r="M288">
            <v>824420</v>
          </cell>
          <cell r="O288">
            <v>614085.17999999993</v>
          </cell>
          <cell r="Q288">
            <v>1589984.88</v>
          </cell>
          <cell r="S288">
            <v>0</v>
          </cell>
          <cell r="U288">
            <v>0</v>
          </cell>
        </row>
        <row r="289">
          <cell r="B289">
            <v>13472004.800000001</v>
          </cell>
          <cell r="C289">
            <v>3548255.13</v>
          </cell>
          <cell r="E289">
            <v>2318223.35</v>
          </cell>
          <cell r="G289">
            <v>2912131.9000000004</v>
          </cell>
          <cell r="I289">
            <v>58950.1</v>
          </cell>
          <cell r="K289">
            <v>235000</v>
          </cell>
          <cell r="M289">
            <v>288561.5</v>
          </cell>
          <cell r="O289">
            <v>2141440.7800000003</v>
          </cell>
          <cell r="Q289">
            <v>1969442.04</v>
          </cell>
          <cell r="S289">
            <v>0</v>
          </cell>
          <cell r="U289">
            <v>0</v>
          </cell>
        </row>
        <row r="290">
          <cell r="B290">
            <v>27017753.240000002</v>
          </cell>
          <cell r="C290">
            <v>3850145.19</v>
          </cell>
          <cell r="E290">
            <v>3852020.5500000003</v>
          </cell>
          <cell r="G290">
            <v>7173593.1799999997</v>
          </cell>
          <cell r="I290">
            <v>2253635.8400000003</v>
          </cell>
          <cell r="K290">
            <v>2247738.91</v>
          </cell>
          <cell r="M290">
            <v>1164240.5</v>
          </cell>
          <cell r="O290">
            <v>2953270.7799999993</v>
          </cell>
          <cell r="Q290">
            <v>3523108.29</v>
          </cell>
          <cell r="S290">
            <v>0</v>
          </cell>
          <cell r="U290">
            <v>0</v>
          </cell>
        </row>
        <row r="291">
          <cell r="B291">
            <v>2419333.41</v>
          </cell>
          <cell r="C291">
            <v>45356.78</v>
          </cell>
          <cell r="E291">
            <v>292320</v>
          </cell>
          <cell r="G291">
            <v>1504032.9100000001</v>
          </cell>
          <cell r="I291">
            <v>50000.3</v>
          </cell>
          <cell r="K291">
            <v>253753.08</v>
          </cell>
          <cell r="M291">
            <v>0</v>
          </cell>
          <cell r="O291">
            <v>0</v>
          </cell>
          <cell r="Q291">
            <v>273870.34000000003</v>
          </cell>
          <cell r="S291">
            <v>0</v>
          </cell>
          <cell r="U291">
            <v>0</v>
          </cell>
        </row>
        <row r="292">
          <cell r="B292">
            <v>233780</v>
          </cell>
          <cell r="C292">
            <v>0</v>
          </cell>
          <cell r="E292">
            <v>0</v>
          </cell>
          <cell r="G292">
            <v>233780</v>
          </cell>
          <cell r="I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U292">
            <v>0</v>
          </cell>
        </row>
        <row r="293">
          <cell r="B293">
            <v>1449147.83</v>
          </cell>
          <cell r="C293">
            <v>45356.78</v>
          </cell>
          <cell r="E293">
            <v>145200</v>
          </cell>
          <cell r="G293">
            <v>934720.41</v>
          </cell>
          <cell r="I293">
            <v>50000.3</v>
          </cell>
          <cell r="K293">
            <v>0</v>
          </cell>
          <cell r="M293">
            <v>0</v>
          </cell>
          <cell r="O293">
            <v>0</v>
          </cell>
          <cell r="Q293">
            <v>273870.34000000003</v>
          </cell>
          <cell r="S293">
            <v>0</v>
          </cell>
          <cell r="U293">
            <v>0</v>
          </cell>
        </row>
        <row r="294">
          <cell r="B294">
            <v>253753.08</v>
          </cell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253753.08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U294">
            <v>0</v>
          </cell>
        </row>
        <row r="295">
          <cell r="B295">
            <v>147120</v>
          </cell>
          <cell r="C295">
            <v>0</v>
          </cell>
          <cell r="E295">
            <v>147120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U295">
            <v>0</v>
          </cell>
        </row>
        <row r="296">
          <cell r="B296">
            <v>335532.5</v>
          </cell>
          <cell r="C296">
            <v>0</v>
          </cell>
          <cell r="E296">
            <v>0</v>
          </cell>
          <cell r="G296">
            <v>335532.5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U296">
            <v>0</v>
          </cell>
        </row>
        <row r="297">
          <cell r="B297">
            <v>1458063.69</v>
          </cell>
          <cell r="C297">
            <v>183861.47999999998</v>
          </cell>
          <cell r="E297">
            <v>507800</v>
          </cell>
          <cell r="G297">
            <v>80008</v>
          </cell>
          <cell r="I297">
            <v>478025.31999999995</v>
          </cell>
          <cell r="K297">
            <v>208368.89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U297">
            <v>0</v>
          </cell>
        </row>
        <row r="298">
          <cell r="B298">
            <v>0</v>
          </cell>
          <cell r="C298">
            <v>0</v>
          </cell>
          <cell r="E298">
            <v>0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U298">
            <v>0</v>
          </cell>
        </row>
        <row r="299">
          <cell r="B299">
            <v>880064.53</v>
          </cell>
          <cell r="C299">
            <v>123861.48</v>
          </cell>
          <cell r="E299">
            <v>407800</v>
          </cell>
          <cell r="G299">
            <v>40000</v>
          </cell>
          <cell r="I299">
            <v>199934.16</v>
          </cell>
          <cell r="K299">
            <v>108468.89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U299">
            <v>0</v>
          </cell>
        </row>
        <row r="300">
          <cell r="B300">
            <v>99900</v>
          </cell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99900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U300">
            <v>0</v>
          </cell>
        </row>
        <row r="301">
          <cell r="B301">
            <v>0</v>
          </cell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U301">
            <v>0</v>
          </cell>
        </row>
        <row r="302">
          <cell r="B302">
            <v>478099.16</v>
          </cell>
          <cell r="C302">
            <v>60000</v>
          </cell>
          <cell r="E302">
            <v>100000</v>
          </cell>
          <cell r="G302">
            <v>40008</v>
          </cell>
          <cell r="I302">
            <v>278091.15999999997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U302">
            <v>0</v>
          </cell>
        </row>
        <row r="303">
          <cell r="B303">
            <v>10661147.539999999</v>
          </cell>
          <cell r="C303">
            <v>1766735</v>
          </cell>
          <cell r="E303">
            <v>1208411.8999999999</v>
          </cell>
          <cell r="G303">
            <v>303177.86</v>
          </cell>
          <cell r="I303">
            <v>2852136.0300000003</v>
          </cell>
          <cell r="K303">
            <v>1624500.5</v>
          </cell>
          <cell r="M303">
            <v>597830</v>
          </cell>
          <cell r="O303">
            <v>775810</v>
          </cell>
          <cell r="Q303">
            <v>421202.5</v>
          </cell>
          <cell r="S303">
            <v>0</v>
          </cell>
          <cell r="U303">
            <v>1111343.75</v>
          </cell>
        </row>
        <row r="304">
          <cell r="B304">
            <v>1153818.75</v>
          </cell>
          <cell r="C304">
            <v>142350</v>
          </cell>
          <cell r="E304">
            <v>223750</v>
          </cell>
          <cell r="G304">
            <v>0</v>
          </cell>
          <cell r="I304">
            <v>0</v>
          </cell>
          <cell r="K304">
            <v>120000</v>
          </cell>
          <cell r="M304">
            <v>0</v>
          </cell>
          <cell r="O304">
            <v>237250</v>
          </cell>
          <cell r="Q304">
            <v>264862.5</v>
          </cell>
          <cell r="S304">
            <v>0</v>
          </cell>
          <cell r="U304">
            <v>165606.25</v>
          </cell>
        </row>
        <row r="305">
          <cell r="B305">
            <v>4433341.8599999994</v>
          </cell>
          <cell r="C305">
            <v>293630</v>
          </cell>
          <cell r="E305">
            <v>679662</v>
          </cell>
          <cell r="G305">
            <v>303177.86</v>
          </cell>
          <cell r="I305">
            <v>872724</v>
          </cell>
          <cell r="K305">
            <v>954728</v>
          </cell>
          <cell r="M305">
            <v>597830</v>
          </cell>
          <cell r="O305">
            <v>0</v>
          </cell>
          <cell r="Q305">
            <v>156340</v>
          </cell>
          <cell r="S305">
            <v>0</v>
          </cell>
          <cell r="U305">
            <v>575250</v>
          </cell>
        </row>
        <row r="306">
          <cell r="B306">
            <v>1325939.8999999999</v>
          </cell>
          <cell r="C306">
            <v>692380</v>
          </cell>
          <cell r="E306">
            <v>304999.90000000002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328560</v>
          </cell>
          <cell r="Q306">
            <v>0</v>
          </cell>
          <cell r="S306">
            <v>0</v>
          </cell>
          <cell r="U306">
            <v>0</v>
          </cell>
        </row>
        <row r="307">
          <cell r="B307">
            <v>322875</v>
          </cell>
          <cell r="C307">
            <v>322875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U307">
            <v>0</v>
          </cell>
        </row>
        <row r="308">
          <cell r="B308">
            <v>3425172.0300000003</v>
          </cell>
          <cell r="C308">
            <v>315500</v>
          </cell>
          <cell r="E308">
            <v>0</v>
          </cell>
          <cell r="G308">
            <v>0</v>
          </cell>
          <cell r="I308">
            <v>1979412.03</v>
          </cell>
          <cell r="K308">
            <v>549772.5</v>
          </cell>
          <cell r="M308">
            <v>0</v>
          </cell>
          <cell r="O308">
            <v>210000</v>
          </cell>
          <cell r="Q308">
            <v>0</v>
          </cell>
          <cell r="S308">
            <v>0</v>
          </cell>
          <cell r="U308">
            <v>370487.5</v>
          </cell>
        </row>
        <row r="309">
          <cell r="B309">
            <v>10202899.890000001</v>
          </cell>
          <cell r="C309">
            <v>2799256.4899999993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3554868.02</v>
          </cell>
          <cell r="Q309">
            <v>3848775.38</v>
          </cell>
          <cell r="S309">
            <v>0</v>
          </cell>
          <cell r="U309">
            <v>0</v>
          </cell>
        </row>
        <row r="310">
          <cell r="B310">
            <v>1166817.48</v>
          </cell>
          <cell r="C310">
            <v>56320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431643.25</v>
          </cell>
          <cell r="Q310">
            <v>678854.23</v>
          </cell>
          <cell r="S310">
            <v>0</v>
          </cell>
          <cell r="U310">
            <v>0</v>
          </cell>
        </row>
        <row r="311">
          <cell r="B311">
            <v>4272583.41</v>
          </cell>
          <cell r="C311">
            <v>757431.36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2156104.6800000002</v>
          </cell>
          <cell r="Q311">
            <v>1359047.37</v>
          </cell>
          <cell r="S311">
            <v>0</v>
          </cell>
          <cell r="U311">
            <v>0</v>
          </cell>
        </row>
        <row r="312">
          <cell r="B312">
            <v>1237923.79</v>
          </cell>
          <cell r="C312">
            <v>637339.41999999993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352470.09</v>
          </cell>
          <cell r="Q312">
            <v>248114.28</v>
          </cell>
          <cell r="S312">
            <v>0</v>
          </cell>
          <cell r="U312">
            <v>0</v>
          </cell>
        </row>
        <row r="313">
          <cell r="B313">
            <v>1562800.68</v>
          </cell>
          <cell r="C313">
            <v>262905.18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260000</v>
          </cell>
          <cell r="Q313">
            <v>1039895.5</v>
          </cell>
          <cell r="S313">
            <v>0</v>
          </cell>
          <cell r="U313">
            <v>0</v>
          </cell>
        </row>
        <row r="314">
          <cell r="B314">
            <v>1962774.5299999998</v>
          </cell>
          <cell r="C314">
            <v>1085260.5299999998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354650</v>
          </cell>
          <cell r="Q314">
            <v>522864</v>
          </cell>
          <cell r="S314">
            <v>0</v>
          </cell>
          <cell r="U31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DD345-F87D-4145-8981-C81656E58A48}">
  <sheetPr codeName="Sheet2"/>
  <dimension ref="A1:AW229"/>
  <sheetViews>
    <sheetView zoomScale="85" zoomScaleNormal="85" workbookViewId="0">
      <pane xSplit="1" topLeftCell="B1" activePane="topRight" state="frozen"/>
      <selection activeCell="A126" sqref="A126"/>
      <selection pane="topRight" activeCell="A129" sqref="A129"/>
    </sheetView>
  </sheetViews>
  <sheetFormatPr baseColWidth="10" defaultColWidth="8.83203125" defaultRowHeight="15" x14ac:dyDescent="0.2"/>
  <cols>
    <col min="1" max="1" width="52.83203125" style="14" customWidth="1"/>
    <col min="2" max="2" width="20" style="15" customWidth="1"/>
    <col min="3" max="3" width="17" style="14" customWidth="1"/>
    <col min="4" max="4" width="17.83203125" style="14" customWidth="1"/>
    <col min="5" max="5" width="15" style="14" customWidth="1"/>
    <col min="6" max="6" width="15.33203125" style="14" customWidth="1"/>
    <col min="7" max="7" width="17.5" style="14" customWidth="1"/>
    <col min="8" max="8" width="16.1640625" style="14" customWidth="1"/>
    <col min="9" max="9" width="14.83203125" style="14" customWidth="1"/>
    <col min="10" max="10" width="14.6640625" style="14" customWidth="1"/>
    <col min="11" max="11" width="13.83203125" style="14" customWidth="1"/>
    <col min="12" max="12" width="14.83203125" style="14" customWidth="1"/>
    <col min="13" max="13" width="8.83203125" style="14" customWidth="1"/>
    <col min="14" max="14" width="8.83203125" style="14"/>
    <col min="15" max="15" width="11.83203125" style="14" customWidth="1"/>
    <col min="16" max="17" width="8.83203125" style="14"/>
    <col min="18" max="18" width="12.33203125" style="14" customWidth="1"/>
    <col min="19" max="20" width="8.83203125" style="14"/>
    <col min="21" max="21" width="15.1640625" style="14" customWidth="1"/>
    <col min="22" max="23" width="8.83203125" style="14"/>
    <col min="24" max="24" width="13.83203125" style="14" customWidth="1"/>
    <col min="25" max="26" width="8.83203125" style="14"/>
    <col min="27" max="27" width="13.5" style="14" customWidth="1"/>
    <col min="28" max="29" width="8.83203125" style="14"/>
    <col min="30" max="30" width="12.83203125" style="14" customWidth="1"/>
    <col min="31" max="32" width="8.83203125" style="14"/>
    <col min="33" max="33" width="13.1640625" style="14" customWidth="1"/>
    <col min="34" max="35" width="8.83203125" style="14"/>
    <col min="36" max="36" width="12.83203125" style="14" customWidth="1"/>
    <col min="37" max="38" width="8.83203125" style="14"/>
    <col min="39" max="39" width="12.83203125" style="14" customWidth="1"/>
    <col min="40" max="41" width="8.83203125" style="14"/>
    <col min="42" max="42" width="15.5" style="14" customWidth="1"/>
    <col min="43" max="44" width="8.83203125" style="14"/>
    <col min="45" max="45" width="13.33203125" style="14" customWidth="1"/>
    <col min="46" max="47" width="8.83203125" style="14"/>
    <col min="48" max="48" width="12.83203125" style="14" customWidth="1"/>
    <col min="49" max="16384" width="8.83203125" style="14"/>
  </cols>
  <sheetData>
    <row r="1" spans="1:49" s="30" customFormat="1" ht="76" customHeight="1" x14ac:dyDescent="0.25">
      <c r="A1" s="129" t="s">
        <v>957</v>
      </c>
      <c r="B1" s="120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</row>
    <row r="2" spans="1:49" x14ac:dyDescent="0.2">
      <c r="A2" s="57" t="s">
        <v>0</v>
      </c>
      <c r="B2" s="120" t="s">
        <v>1</v>
      </c>
      <c r="C2" s="57"/>
      <c r="D2" s="57"/>
      <c r="E2" s="57"/>
      <c r="F2" s="57"/>
      <c r="G2" s="57"/>
      <c r="H2" s="57"/>
      <c r="I2" s="57"/>
      <c r="J2" s="57"/>
      <c r="K2" s="57" t="s">
        <v>74</v>
      </c>
      <c r="L2" s="57"/>
      <c r="M2" s="57"/>
      <c r="N2" s="57" t="s">
        <v>75</v>
      </c>
      <c r="O2" s="57"/>
      <c r="P2" s="57"/>
      <c r="Q2" s="57" t="s">
        <v>76</v>
      </c>
      <c r="R2" s="57"/>
      <c r="S2" s="57"/>
      <c r="T2" s="57" t="s">
        <v>77</v>
      </c>
      <c r="U2" s="57"/>
      <c r="V2" s="57"/>
      <c r="W2" s="57" t="s">
        <v>78</v>
      </c>
      <c r="X2" s="57"/>
      <c r="Y2" s="57"/>
      <c r="Z2" s="57" t="s">
        <v>79</v>
      </c>
      <c r="AA2" s="57"/>
      <c r="AB2" s="57"/>
      <c r="AC2" s="57" t="s">
        <v>80</v>
      </c>
      <c r="AD2" s="57"/>
      <c r="AE2" s="57"/>
      <c r="AF2" s="57" t="s">
        <v>81</v>
      </c>
      <c r="AG2" s="57"/>
      <c r="AH2" s="57"/>
      <c r="AI2" s="57" t="s">
        <v>82</v>
      </c>
      <c r="AJ2" s="57"/>
      <c r="AK2" s="57"/>
      <c r="AL2" s="57" t="s">
        <v>83</v>
      </c>
      <c r="AM2" s="57"/>
      <c r="AN2" s="57"/>
      <c r="AO2" s="57" t="s">
        <v>84</v>
      </c>
      <c r="AP2" s="57"/>
      <c r="AQ2" s="57"/>
      <c r="AR2" s="57" t="s">
        <v>85</v>
      </c>
      <c r="AS2" s="57"/>
      <c r="AT2" s="57"/>
      <c r="AU2" s="57" t="s">
        <v>86</v>
      </c>
      <c r="AV2" s="57"/>
      <c r="AW2" s="57"/>
    </row>
    <row r="3" spans="1:49" x14ac:dyDescent="0.2">
      <c r="A3" s="57" t="s">
        <v>15</v>
      </c>
      <c r="B3" s="121">
        <v>1221446.25</v>
      </c>
      <c r="C3" s="57"/>
      <c r="D3" s="57"/>
      <c r="E3" s="57"/>
      <c r="F3" s="57"/>
      <c r="G3" s="57"/>
      <c r="H3" s="57"/>
      <c r="I3" s="57"/>
      <c r="J3" s="57"/>
      <c r="K3" s="57" t="s">
        <v>0</v>
      </c>
      <c r="L3" s="120" t="s">
        <v>1</v>
      </c>
      <c r="M3" s="120"/>
      <c r="N3" s="57" t="s">
        <v>0</v>
      </c>
      <c r="O3" s="120" t="s">
        <v>1</v>
      </c>
      <c r="P3" s="120"/>
      <c r="Q3" s="57" t="s">
        <v>0</v>
      </c>
      <c r="R3" s="120" t="s">
        <v>1</v>
      </c>
      <c r="S3" s="120"/>
      <c r="T3" s="57" t="s">
        <v>0</v>
      </c>
      <c r="U3" s="120" t="s">
        <v>1</v>
      </c>
      <c r="V3" s="120"/>
      <c r="W3" s="57" t="s">
        <v>0</v>
      </c>
      <c r="X3" s="120" t="s">
        <v>1</v>
      </c>
      <c r="Y3" s="120"/>
      <c r="Z3" s="57" t="s">
        <v>0</v>
      </c>
      <c r="AA3" s="120" t="s">
        <v>1</v>
      </c>
      <c r="AB3" s="120"/>
      <c r="AC3" s="57" t="s">
        <v>0</v>
      </c>
      <c r="AD3" s="120" t="s">
        <v>1</v>
      </c>
      <c r="AE3" s="120"/>
      <c r="AF3" s="57" t="s">
        <v>0</v>
      </c>
      <c r="AG3" s="120" t="s">
        <v>1</v>
      </c>
      <c r="AH3" s="120"/>
      <c r="AI3" s="57" t="s">
        <v>0</v>
      </c>
      <c r="AJ3" s="120" t="s">
        <v>1</v>
      </c>
      <c r="AK3" s="120"/>
      <c r="AL3" s="57" t="s">
        <v>0</v>
      </c>
      <c r="AM3" s="120" t="s">
        <v>1</v>
      </c>
      <c r="AN3" s="120"/>
      <c r="AO3" s="57" t="s">
        <v>0</v>
      </c>
      <c r="AP3" s="120" t="s">
        <v>1</v>
      </c>
      <c r="AQ3" s="120"/>
      <c r="AR3" s="57" t="s">
        <v>0</v>
      </c>
      <c r="AS3" s="120" t="s">
        <v>1</v>
      </c>
      <c r="AT3" s="120"/>
      <c r="AU3" s="57" t="s">
        <v>0</v>
      </c>
      <c r="AV3" s="120" t="s">
        <v>1</v>
      </c>
      <c r="AW3" s="57"/>
    </row>
    <row r="4" spans="1:49" x14ac:dyDescent="0.2">
      <c r="A4" s="57" t="s">
        <v>14</v>
      </c>
      <c r="B4" s="121">
        <v>1299343.75</v>
      </c>
      <c r="C4" s="57"/>
      <c r="D4" s="57"/>
      <c r="E4" s="57"/>
      <c r="F4" s="57"/>
      <c r="G4" s="57"/>
      <c r="H4" s="57"/>
      <c r="I4" s="57"/>
      <c r="J4" s="57"/>
      <c r="K4" s="57" t="s">
        <v>27</v>
      </c>
      <c r="L4" s="121">
        <v>597062.5</v>
      </c>
      <c r="M4" s="121"/>
      <c r="N4" s="57"/>
      <c r="O4" s="57"/>
      <c r="P4" s="121"/>
      <c r="Q4" s="57" t="s">
        <v>110</v>
      </c>
      <c r="R4" s="121">
        <v>20000</v>
      </c>
      <c r="S4" s="121"/>
      <c r="T4" s="57" t="s">
        <v>119</v>
      </c>
      <c r="U4" s="121">
        <v>106438</v>
      </c>
      <c r="V4" s="121"/>
      <c r="W4" s="57" t="s">
        <v>107</v>
      </c>
      <c r="X4" s="121">
        <v>60000</v>
      </c>
      <c r="Y4" s="121"/>
      <c r="Z4" s="57" t="s">
        <v>123</v>
      </c>
      <c r="AA4" s="121">
        <v>12833.63</v>
      </c>
      <c r="AB4" s="121"/>
      <c r="AC4" s="57" t="s">
        <v>95</v>
      </c>
      <c r="AD4" s="57">
        <v>73325</v>
      </c>
      <c r="AE4" s="121"/>
      <c r="AF4" s="57" t="s">
        <v>44</v>
      </c>
      <c r="AG4" s="57">
        <v>20612.5</v>
      </c>
      <c r="AH4" s="121"/>
      <c r="AI4" s="57" t="s">
        <v>116</v>
      </c>
      <c r="AJ4" s="121">
        <v>53125</v>
      </c>
      <c r="AK4" s="121"/>
      <c r="AL4" s="57" t="s">
        <v>40</v>
      </c>
      <c r="AM4" s="121">
        <v>56875</v>
      </c>
      <c r="AN4" s="121"/>
      <c r="AO4" s="57" t="s">
        <v>100</v>
      </c>
      <c r="AP4" s="121">
        <v>10000</v>
      </c>
      <c r="AQ4" s="121"/>
      <c r="AR4" s="57" t="s">
        <v>118</v>
      </c>
      <c r="AS4" s="57">
        <v>81725</v>
      </c>
      <c r="AT4" s="121"/>
      <c r="AU4" s="57" t="s">
        <v>114</v>
      </c>
      <c r="AV4" s="57">
        <v>124687.5</v>
      </c>
      <c r="AW4" s="57"/>
    </row>
    <row r="5" spans="1:49" x14ac:dyDescent="0.2">
      <c r="A5" s="57" t="s">
        <v>13</v>
      </c>
      <c r="B5" s="121">
        <v>1333301.79</v>
      </c>
      <c r="C5" s="57"/>
      <c r="D5" s="57"/>
      <c r="E5" s="57"/>
      <c r="F5" s="57"/>
      <c r="G5" s="57"/>
      <c r="H5" s="57"/>
      <c r="I5" s="57"/>
      <c r="J5" s="57"/>
      <c r="K5" s="57" t="s">
        <v>26</v>
      </c>
      <c r="L5" s="121">
        <v>729625</v>
      </c>
      <c r="M5" s="121"/>
      <c r="N5" s="57"/>
      <c r="O5" s="57"/>
      <c r="P5" s="121"/>
      <c r="Q5" s="57" t="s">
        <v>109</v>
      </c>
      <c r="R5" s="121">
        <v>85750</v>
      </c>
      <c r="S5" s="121"/>
      <c r="T5" s="57"/>
      <c r="U5" s="121"/>
      <c r="V5" s="121"/>
      <c r="W5" s="57" t="s">
        <v>106</v>
      </c>
      <c r="X5" s="121">
        <v>69375</v>
      </c>
      <c r="Y5" s="121"/>
      <c r="Z5" s="57" t="s">
        <v>121</v>
      </c>
      <c r="AA5" s="121">
        <v>14812.5</v>
      </c>
      <c r="AB5" s="121"/>
      <c r="AC5" s="57" t="s">
        <v>94</v>
      </c>
      <c r="AD5" s="57">
        <v>103500</v>
      </c>
      <c r="AE5" s="121"/>
      <c r="AF5" s="57" t="s">
        <v>43</v>
      </c>
      <c r="AG5" s="57">
        <v>40000</v>
      </c>
      <c r="AH5" s="121"/>
      <c r="AI5" s="57" t="s">
        <v>115</v>
      </c>
      <c r="AJ5" s="121">
        <v>611250</v>
      </c>
      <c r="AK5" s="121"/>
      <c r="AL5" s="57" t="s">
        <v>38</v>
      </c>
      <c r="AM5" s="121">
        <v>87107.5</v>
      </c>
      <c r="AN5" s="121"/>
      <c r="AO5" s="57" t="s">
        <v>99</v>
      </c>
      <c r="AP5" s="121">
        <v>73620</v>
      </c>
      <c r="AQ5" s="121"/>
      <c r="AR5" s="57" t="s">
        <v>117</v>
      </c>
      <c r="AS5" s="57">
        <v>230518.75</v>
      </c>
      <c r="AT5" s="121"/>
      <c r="AU5" s="57" t="s">
        <v>113</v>
      </c>
      <c r="AV5" s="57">
        <v>144701.73000000001</v>
      </c>
      <c r="AW5" s="57"/>
    </row>
    <row r="6" spans="1:49" x14ac:dyDescent="0.2">
      <c r="A6" s="57" t="s">
        <v>12</v>
      </c>
      <c r="B6" s="121">
        <v>1369250</v>
      </c>
      <c r="C6" s="57"/>
      <c r="D6" s="57"/>
      <c r="E6" s="57"/>
      <c r="F6" s="57"/>
      <c r="G6" s="57"/>
      <c r="H6" s="57"/>
      <c r="I6" s="57"/>
      <c r="J6" s="57"/>
      <c r="K6" s="57" t="s">
        <v>23</v>
      </c>
      <c r="L6" s="121">
        <v>851383</v>
      </c>
      <c r="M6" s="121"/>
      <c r="N6" s="57"/>
      <c r="O6" s="57"/>
      <c r="P6" s="121"/>
      <c r="Q6" s="57" t="s">
        <v>108</v>
      </c>
      <c r="R6" s="121">
        <v>300300</v>
      </c>
      <c r="S6" s="121"/>
      <c r="T6" s="57"/>
      <c r="U6" s="121"/>
      <c r="V6" s="121"/>
      <c r="W6" s="57" t="s">
        <v>105</v>
      </c>
      <c r="X6" s="121">
        <v>131812.5</v>
      </c>
      <c r="Y6" s="121"/>
      <c r="Z6" s="57" t="s">
        <v>122</v>
      </c>
      <c r="AA6" s="121">
        <v>14812.5</v>
      </c>
      <c r="AB6" s="121"/>
      <c r="AC6" s="57" t="s">
        <v>6</v>
      </c>
      <c r="AD6" s="57">
        <v>2827900</v>
      </c>
      <c r="AE6" s="121"/>
      <c r="AF6" s="57" t="s">
        <v>41</v>
      </c>
      <c r="AG6" s="57">
        <v>50000</v>
      </c>
      <c r="AH6" s="121"/>
      <c r="AI6" s="57"/>
      <c r="AJ6" s="121"/>
      <c r="AK6" s="121"/>
      <c r="AL6" s="57" t="s">
        <v>37</v>
      </c>
      <c r="AM6" s="121">
        <v>123750</v>
      </c>
      <c r="AN6" s="121"/>
      <c r="AO6" s="57" t="s">
        <v>98</v>
      </c>
      <c r="AP6" s="121">
        <v>147400</v>
      </c>
      <c r="AQ6" s="121"/>
      <c r="AR6" s="57"/>
      <c r="AS6" s="121"/>
      <c r="AT6" s="121"/>
      <c r="AU6" s="57" t="s">
        <v>112</v>
      </c>
      <c r="AV6" s="57">
        <v>272900</v>
      </c>
      <c r="AW6" s="57"/>
    </row>
    <row r="7" spans="1:49" x14ac:dyDescent="0.2">
      <c r="A7" s="57" t="s">
        <v>11</v>
      </c>
      <c r="B7" s="121">
        <v>1456437.5</v>
      </c>
      <c r="C7" s="57"/>
      <c r="D7" s="57"/>
      <c r="E7" s="57"/>
      <c r="F7" s="57"/>
      <c r="G7" s="57"/>
      <c r="H7" s="57"/>
      <c r="I7" s="57"/>
      <c r="J7" s="57"/>
      <c r="K7" s="57" t="s">
        <v>21</v>
      </c>
      <c r="L7" s="121">
        <v>927150</v>
      </c>
      <c r="M7" s="121"/>
      <c r="N7" s="57"/>
      <c r="O7" s="57"/>
      <c r="P7" s="121"/>
      <c r="Q7" s="57" t="s">
        <v>14</v>
      </c>
      <c r="R7" s="121">
        <v>1299343.75</v>
      </c>
      <c r="S7" s="121"/>
      <c r="T7" s="57"/>
      <c r="U7" s="121"/>
      <c r="V7" s="121"/>
      <c r="W7" s="57" t="s">
        <v>104</v>
      </c>
      <c r="X7" s="121">
        <v>160952.75</v>
      </c>
      <c r="Y7" s="121"/>
      <c r="Z7" s="57" t="s">
        <v>120</v>
      </c>
      <c r="AA7" s="121">
        <v>20612.5</v>
      </c>
      <c r="AB7" s="121"/>
      <c r="AC7" s="57"/>
      <c r="AD7" s="121"/>
      <c r="AE7" s="121"/>
      <c r="AF7" s="57" t="s">
        <v>42</v>
      </c>
      <c r="AG7" s="57">
        <v>50000</v>
      </c>
      <c r="AH7" s="121"/>
      <c r="AI7" s="57"/>
      <c r="AJ7" s="121"/>
      <c r="AK7" s="121"/>
      <c r="AL7" s="57" t="s">
        <v>36</v>
      </c>
      <c r="AM7" s="121">
        <v>130125</v>
      </c>
      <c r="AN7" s="121"/>
      <c r="AO7" s="57" t="s">
        <v>97</v>
      </c>
      <c r="AP7" s="121">
        <v>155875</v>
      </c>
      <c r="AQ7" s="121"/>
      <c r="AR7" s="57"/>
      <c r="AS7" s="121"/>
      <c r="AT7" s="121"/>
      <c r="AU7" s="57" t="s">
        <v>111</v>
      </c>
      <c r="AV7" s="57">
        <v>793562.5</v>
      </c>
      <c r="AW7" s="57"/>
    </row>
    <row r="8" spans="1:49" x14ac:dyDescent="0.2">
      <c r="A8" s="57" t="s">
        <v>10</v>
      </c>
      <c r="B8" s="121">
        <v>1836500.4</v>
      </c>
      <c r="C8" s="57"/>
      <c r="D8" s="57"/>
      <c r="E8" s="57"/>
      <c r="F8" s="57"/>
      <c r="G8" s="57"/>
      <c r="H8" s="57"/>
      <c r="I8" s="57"/>
      <c r="J8" s="57"/>
      <c r="K8" s="57" t="s">
        <v>20</v>
      </c>
      <c r="L8" s="121">
        <v>988743.88</v>
      </c>
      <c r="M8" s="121"/>
      <c r="N8" s="57"/>
      <c r="O8" s="57"/>
      <c r="P8" s="121"/>
      <c r="Q8" s="57"/>
      <c r="R8" s="121"/>
      <c r="S8" s="121"/>
      <c r="T8" s="57"/>
      <c r="U8" s="121"/>
      <c r="V8" s="121"/>
      <c r="W8" s="57" t="s">
        <v>103</v>
      </c>
      <c r="X8" s="121">
        <v>211564.5</v>
      </c>
      <c r="Y8" s="121"/>
      <c r="Z8" s="57"/>
      <c r="AA8" s="121"/>
      <c r="AB8" s="121"/>
      <c r="AC8" s="57"/>
      <c r="AD8" s="121"/>
      <c r="AE8" s="121"/>
      <c r="AF8" s="57" t="s">
        <v>39</v>
      </c>
      <c r="AG8" s="57">
        <v>57155</v>
      </c>
      <c r="AH8" s="121"/>
      <c r="AI8" s="57"/>
      <c r="AJ8" s="121"/>
      <c r="AK8" s="121"/>
      <c r="AL8" s="57" t="s">
        <v>35</v>
      </c>
      <c r="AM8" s="121">
        <v>148125</v>
      </c>
      <c r="AN8" s="121"/>
      <c r="AO8" s="57" t="s">
        <v>96</v>
      </c>
      <c r="AP8" s="121">
        <v>273875</v>
      </c>
      <c r="AQ8" s="121"/>
      <c r="AR8" s="57"/>
      <c r="AS8" s="121"/>
      <c r="AT8" s="121"/>
      <c r="AU8" s="57"/>
      <c r="AV8" s="121"/>
      <c r="AW8" s="57"/>
    </row>
    <row r="9" spans="1:49" x14ac:dyDescent="0.2">
      <c r="A9" s="57" t="s">
        <v>9</v>
      </c>
      <c r="B9" s="121">
        <v>1864851.8</v>
      </c>
      <c r="C9" s="57"/>
      <c r="D9" s="57"/>
      <c r="E9" s="57"/>
      <c r="F9" s="57"/>
      <c r="G9" s="57"/>
      <c r="H9" s="57"/>
      <c r="I9" s="57"/>
      <c r="J9" s="57"/>
      <c r="K9" s="57" t="s">
        <v>18</v>
      </c>
      <c r="L9" s="121">
        <v>1001812.5</v>
      </c>
      <c r="M9" s="121"/>
      <c r="N9" s="57"/>
      <c r="O9" s="57"/>
      <c r="P9" s="121"/>
      <c r="Q9" s="57"/>
      <c r="R9" s="121"/>
      <c r="S9" s="121"/>
      <c r="T9" s="57"/>
      <c r="U9" s="121"/>
      <c r="V9" s="121"/>
      <c r="W9" s="57" t="s">
        <v>102</v>
      </c>
      <c r="X9" s="121">
        <v>247882.26</v>
      </c>
      <c r="Y9" s="121"/>
      <c r="Z9" s="57"/>
      <c r="AA9" s="121"/>
      <c r="AB9" s="121"/>
      <c r="AC9" s="57"/>
      <c r="AD9" s="121"/>
      <c r="AE9" s="121"/>
      <c r="AF9" s="57" t="s">
        <v>32</v>
      </c>
      <c r="AG9" s="57">
        <v>202593.75</v>
      </c>
      <c r="AH9" s="121"/>
      <c r="AI9" s="57"/>
      <c r="AJ9" s="121"/>
      <c r="AK9" s="121"/>
      <c r="AL9" s="57" t="s">
        <v>34</v>
      </c>
      <c r="AM9" s="121">
        <v>150000</v>
      </c>
      <c r="AN9" s="121"/>
      <c r="AO9" s="57" t="s">
        <v>7</v>
      </c>
      <c r="AP9" s="121">
        <v>2221742.5</v>
      </c>
      <c r="AQ9" s="121"/>
      <c r="AR9" s="57"/>
      <c r="AS9" s="121"/>
      <c r="AT9" s="121"/>
      <c r="AU9" s="57"/>
      <c r="AV9" s="121"/>
      <c r="AW9" s="57"/>
    </row>
    <row r="10" spans="1:49" x14ac:dyDescent="0.2">
      <c r="A10" s="57" t="s">
        <v>8</v>
      </c>
      <c r="B10" s="121">
        <v>2145469</v>
      </c>
      <c r="C10" s="57"/>
      <c r="D10" s="57"/>
      <c r="E10" s="57"/>
      <c r="F10" s="57"/>
      <c r="G10" s="57"/>
      <c r="H10" s="57"/>
      <c r="I10" s="57"/>
      <c r="J10" s="57"/>
      <c r="K10" s="57" t="s">
        <v>17</v>
      </c>
      <c r="L10" s="121">
        <v>1035603.63</v>
      </c>
      <c r="M10" s="121"/>
      <c r="N10" s="57"/>
      <c r="O10" s="57"/>
      <c r="P10" s="121"/>
      <c r="Q10" s="57"/>
      <c r="R10" s="121"/>
      <c r="S10" s="121"/>
      <c r="T10" s="57"/>
      <c r="U10" s="121"/>
      <c r="V10" s="121"/>
      <c r="W10" s="57" t="s">
        <v>101</v>
      </c>
      <c r="X10" s="121">
        <v>934400</v>
      </c>
      <c r="Y10" s="121"/>
      <c r="Z10" s="57"/>
      <c r="AA10" s="121"/>
      <c r="AB10" s="121"/>
      <c r="AC10" s="57"/>
      <c r="AD10" s="121"/>
      <c r="AE10" s="121"/>
      <c r="AF10" s="57" t="s">
        <v>30</v>
      </c>
      <c r="AG10" s="57">
        <v>401500</v>
      </c>
      <c r="AH10" s="121"/>
      <c r="AI10" s="57"/>
      <c r="AJ10" s="121"/>
      <c r="AK10" s="121"/>
      <c r="AL10" s="57" t="s">
        <v>33</v>
      </c>
      <c r="AM10" s="121">
        <v>196350</v>
      </c>
      <c r="AN10" s="121"/>
      <c r="AO10" s="57"/>
      <c r="AP10" s="121"/>
      <c r="AQ10" s="121"/>
      <c r="AR10" s="57"/>
      <c r="AS10" s="121"/>
      <c r="AT10" s="121"/>
      <c r="AU10" s="57"/>
      <c r="AV10" s="121"/>
      <c r="AW10" s="57"/>
    </row>
    <row r="11" spans="1:49" x14ac:dyDescent="0.2">
      <c r="A11" s="57" t="s">
        <v>7</v>
      </c>
      <c r="B11" s="121">
        <v>2221742.5</v>
      </c>
      <c r="C11" s="57"/>
      <c r="D11" s="57"/>
      <c r="E11" s="57"/>
      <c r="F11" s="57"/>
      <c r="G11" s="57"/>
      <c r="H11" s="57"/>
      <c r="I11" s="57"/>
      <c r="J11" s="57"/>
      <c r="K11" s="57" t="s">
        <v>16</v>
      </c>
      <c r="L11" s="121">
        <v>1045000</v>
      </c>
      <c r="M11" s="121"/>
      <c r="N11" s="57"/>
      <c r="O11" s="57"/>
      <c r="P11" s="121"/>
      <c r="Q11" s="57"/>
      <c r="R11" s="121"/>
      <c r="S11" s="121"/>
      <c r="T11" s="57"/>
      <c r="U11" s="121"/>
      <c r="V11" s="121"/>
      <c r="W11" s="57"/>
      <c r="X11" s="121"/>
      <c r="Y11" s="121"/>
      <c r="Z11" s="57"/>
      <c r="AA11" s="121"/>
      <c r="AB11" s="121"/>
      <c r="AC11" s="57"/>
      <c r="AD11" s="121"/>
      <c r="AE11" s="121"/>
      <c r="AF11" s="57" t="s">
        <v>22</v>
      </c>
      <c r="AG11" s="57">
        <v>880297.5</v>
      </c>
      <c r="AH11" s="121"/>
      <c r="AI11" s="57"/>
      <c r="AJ11" s="121"/>
      <c r="AK11" s="121"/>
      <c r="AL11" s="57" t="s">
        <v>31</v>
      </c>
      <c r="AM11" s="121">
        <v>204292.38</v>
      </c>
      <c r="AN11" s="121"/>
      <c r="AO11" s="57"/>
      <c r="AP11" s="121"/>
      <c r="AQ11" s="121"/>
      <c r="AR11" s="57"/>
      <c r="AS11" s="121"/>
      <c r="AT11" s="121"/>
      <c r="AU11" s="57"/>
      <c r="AV11" s="121"/>
      <c r="AW11" s="57"/>
    </row>
    <row r="12" spans="1:49" x14ac:dyDescent="0.2">
      <c r="A12" s="57" t="s">
        <v>6</v>
      </c>
      <c r="B12" s="121">
        <v>2827900</v>
      </c>
      <c r="C12" s="57"/>
      <c r="D12" s="57"/>
      <c r="E12" s="57"/>
      <c r="F12" s="57"/>
      <c r="G12" s="57"/>
      <c r="H12" s="57"/>
      <c r="I12" s="57"/>
      <c r="J12" s="57"/>
      <c r="K12" s="57" t="s">
        <v>12</v>
      </c>
      <c r="L12" s="121">
        <v>1369250</v>
      </c>
      <c r="M12" s="121"/>
      <c r="N12" s="57"/>
      <c r="O12" s="57"/>
      <c r="P12" s="121"/>
      <c r="Q12" s="57"/>
      <c r="R12" s="121"/>
      <c r="S12" s="121"/>
      <c r="T12" s="57"/>
      <c r="U12" s="121"/>
      <c r="V12" s="121"/>
      <c r="W12" s="57"/>
      <c r="X12" s="121"/>
      <c r="Y12" s="121"/>
      <c r="Z12" s="57"/>
      <c r="AA12" s="121"/>
      <c r="AB12" s="121"/>
      <c r="AC12" s="57"/>
      <c r="AD12" s="121"/>
      <c r="AE12" s="121"/>
      <c r="AF12" s="57" t="s">
        <v>19</v>
      </c>
      <c r="AG12" s="57">
        <v>999813.96</v>
      </c>
      <c r="AH12" s="121"/>
      <c r="AI12" s="57"/>
      <c r="AJ12" s="121"/>
      <c r="AK12" s="121"/>
      <c r="AL12" s="57" t="s">
        <v>29</v>
      </c>
      <c r="AM12" s="121">
        <v>441145</v>
      </c>
      <c r="AN12" s="121"/>
      <c r="AO12" s="57"/>
      <c r="AP12" s="121"/>
      <c r="AQ12" s="121"/>
      <c r="AR12" s="57"/>
      <c r="AS12" s="121"/>
      <c r="AT12" s="121"/>
      <c r="AU12" s="57"/>
      <c r="AV12" s="121"/>
      <c r="AW12" s="57"/>
    </row>
    <row r="13" spans="1:49" x14ac:dyDescent="0.2">
      <c r="A13" s="57" t="s">
        <v>5</v>
      </c>
      <c r="B13" s="121">
        <v>3807649.5</v>
      </c>
      <c r="C13" s="57"/>
      <c r="D13" s="57"/>
      <c r="E13" s="57"/>
      <c r="F13" s="57"/>
      <c r="G13" s="57"/>
      <c r="H13" s="57"/>
      <c r="I13" s="57"/>
      <c r="J13" s="57"/>
      <c r="K13" s="57" t="s">
        <v>11</v>
      </c>
      <c r="L13" s="121">
        <v>1456437.5</v>
      </c>
      <c r="M13" s="121"/>
      <c r="N13" s="57"/>
      <c r="O13" s="57"/>
      <c r="P13" s="121"/>
      <c r="Q13" s="57"/>
      <c r="R13" s="121"/>
      <c r="S13" s="121"/>
      <c r="T13" s="57"/>
      <c r="U13" s="121"/>
      <c r="V13" s="121"/>
      <c r="W13" s="57"/>
      <c r="X13" s="121"/>
      <c r="Y13" s="121"/>
      <c r="Z13" s="57"/>
      <c r="AA13" s="121"/>
      <c r="AB13" s="121"/>
      <c r="AC13" s="57"/>
      <c r="AD13" s="121"/>
      <c r="AE13" s="121"/>
      <c r="AF13" s="57" t="s">
        <v>15</v>
      </c>
      <c r="AG13" s="57">
        <v>1221446.25</v>
      </c>
      <c r="AH13" s="121"/>
      <c r="AI13" s="57"/>
      <c r="AJ13" s="121"/>
      <c r="AK13" s="121"/>
      <c r="AL13" s="57" t="s">
        <v>28</v>
      </c>
      <c r="AM13" s="121">
        <v>573887.5</v>
      </c>
      <c r="AN13" s="121"/>
      <c r="AO13" s="57"/>
      <c r="AP13" s="121"/>
      <c r="AQ13" s="121"/>
      <c r="AR13" s="57"/>
      <c r="AS13" s="121"/>
      <c r="AT13" s="121"/>
      <c r="AU13" s="57"/>
      <c r="AV13" s="121"/>
      <c r="AW13" s="57"/>
    </row>
    <row r="14" spans="1:49" x14ac:dyDescent="0.2">
      <c r="A14" s="57" t="s">
        <v>4</v>
      </c>
      <c r="B14" s="121">
        <v>5641036.79</v>
      </c>
      <c r="C14" s="57"/>
      <c r="D14" s="57"/>
      <c r="E14" s="57"/>
      <c r="F14" s="57"/>
      <c r="G14" s="57"/>
      <c r="H14" s="57"/>
      <c r="I14" s="57"/>
      <c r="J14" s="57"/>
      <c r="K14" s="57" t="s">
        <v>10</v>
      </c>
      <c r="L14" s="121">
        <v>1836500.4</v>
      </c>
      <c r="M14" s="121"/>
      <c r="N14" s="57"/>
      <c r="O14" s="57"/>
      <c r="P14" s="121"/>
      <c r="Q14" s="57"/>
      <c r="R14" s="121"/>
      <c r="S14" s="121"/>
      <c r="T14" s="57"/>
      <c r="U14" s="121"/>
      <c r="V14" s="121"/>
      <c r="W14" s="57"/>
      <c r="X14" s="121"/>
      <c r="Y14" s="121"/>
      <c r="Z14" s="57"/>
      <c r="AA14" s="121"/>
      <c r="AB14" s="121"/>
      <c r="AC14" s="57"/>
      <c r="AD14" s="121"/>
      <c r="AE14" s="121"/>
      <c r="AF14" s="57"/>
      <c r="AG14" s="121"/>
      <c r="AH14" s="121"/>
      <c r="AI14" s="57"/>
      <c r="AJ14" s="121"/>
      <c r="AK14" s="121"/>
      <c r="AL14" s="57" t="s">
        <v>25</v>
      </c>
      <c r="AM14" s="121">
        <v>743421.88</v>
      </c>
      <c r="AN14" s="121"/>
      <c r="AO14" s="57"/>
      <c r="AP14" s="121"/>
      <c r="AQ14" s="121"/>
      <c r="AR14" s="57"/>
      <c r="AS14" s="121"/>
      <c r="AT14" s="121"/>
      <c r="AU14" s="57"/>
      <c r="AV14" s="121"/>
      <c r="AW14" s="57"/>
    </row>
    <row r="15" spans="1:49" x14ac:dyDescent="0.2">
      <c r="A15" s="57" t="s">
        <v>3</v>
      </c>
      <c r="B15" s="121">
        <v>7251907.0899999999</v>
      </c>
      <c r="C15" s="57"/>
      <c r="D15" s="57"/>
      <c r="E15" s="57"/>
      <c r="F15" s="57"/>
      <c r="G15" s="57"/>
      <c r="H15" s="57"/>
      <c r="I15" s="57"/>
      <c r="J15" s="57"/>
      <c r="K15" s="57" t="s">
        <v>9</v>
      </c>
      <c r="L15" s="121">
        <v>1864851.8</v>
      </c>
      <c r="M15" s="121"/>
      <c r="N15" s="57"/>
      <c r="O15" s="57"/>
      <c r="P15" s="121"/>
      <c r="Q15" s="57"/>
      <c r="R15" s="121"/>
      <c r="S15" s="121"/>
      <c r="T15" s="57"/>
      <c r="U15" s="121"/>
      <c r="V15" s="121"/>
      <c r="W15" s="57"/>
      <c r="X15" s="121"/>
      <c r="Y15" s="121"/>
      <c r="Z15" s="57"/>
      <c r="AA15" s="121"/>
      <c r="AB15" s="121"/>
      <c r="AC15" s="57"/>
      <c r="AD15" s="121"/>
      <c r="AE15" s="121"/>
      <c r="AF15" s="57"/>
      <c r="AG15" s="121"/>
      <c r="AH15" s="121"/>
      <c r="AI15" s="57"/>
      <c r="AJ15" s="121"/>
      <c r="AK15" s="121"/>
      <c r="AL15" s="57" t="s">
        <v>24</v>
      </c>
      <c r="AM15" s="121">
        <v>767375</v>
      </c>
      <c r="AN15" s="121"/>
      <c r="AO15" s="57"/>
      <c r="AP15" s="121"/>
      <c r="AQ15" s="121"/>
      <c r="AR15" s="57"/>
      <c r="AS15" s="121"/>
      <c r="AT15" s="121"/>
      <c r="AU15" s="57"/>
      <c r="AV15" s="121"/>
      <c r="AW15" s="57"/>
    </row>
    <row r="16" spans="1:49" x14ac:dyDescent="0.2">
      <c r="A16" s="57" t="s">
        <v>2</v>
      </c>
      <c r="B16" s="121">
        <v>8275356.29</v>
      </c>
      <c r="C16" s="57"/>
      <c r="D16" s="57"/>
      <c r="E16" s="57"/>
      <c r="F16" s="57"/>
      <c r="G16" s="57"/>
      <c r="H16" s="57"/>
      <c r="I16" s="57"/>
      <c r="J16" s="57"/>
      <c r="K16" s="57" t="s">
        <v>8</v>
      </c>
      <c r="L16" s="121">
        <v>2145469</v>
      </c>
      <c r="M16" s="121"/>
      <c r="N16" s="57"/>
      <c r="O16" s="57"/>
      <c r="P16" s="121"/>
      <c r="Q16" s="57"/>
      <c r="R16" s="121"/>
      <c r="S16" s="121"/>
      <c r="T16" s="57"/>
      <c r="U16" s="121"/>
      <c r="V16" s="121"/>
      <c r="W16" s="57"/>
      <c r="X16" s="121"/>
      <c r="Y16" s="121"/>
      <c r="Z16" s="57"/>
      <c r="AA16" s="121"/>
      <c r="AB16" s="121"/>
      <c r="AC16" s="57"/>
      <c r="AD16" s="121"/>
      <c r="AE16" s="121"/>
      <c r="AF16" s="57"/>
      <c r="AG16" s="121"/>
      <c r="AH16" s="121"/>
      <c r="AI16" s="57"/>
      <c r="AJ16" s="121"/>
      <c r="AK16" s="121"/>
      <c r="AL16" s="57" t="s">
        <v>13</v>
      </c>
      <c r="AM16" s="121">
        <v>1333301.79</v>
      </c>
      <c r="AN16" s="121"/>
      <c r="AO16" s="57"/>
      <c r="AP16" s="121"/>
      <c r="AQ16" s="121"/>
      <c r="AR16" s="57"/>
      <c r="AS16" s="121"/>
      <c r="AT16" s="121"/>
      <c r="AU16" s="57"/>
      <c r="AV16" s="121"/>
      <c r="AW16" s="57"/>
    </row>
    <row r="17" spans="1:49" x14ac:dyDescent="0.2">
      <c r="A17" s="57"/>
      <c r="B17" s="121"/>
      <c r="C17" s="57"/>
      <c r="D17" s="57"/>
      <c r="E17" s="57"/>
      <c r="F17" s="57"/>
      <c r="G17" s="57"/>
      <c r="H17" s="57"/>
      <c r="I17" s="57"/>
      <c r="J17" s="57"/>
      <c r="K17" s="57" t="s">
        <v>3</v>
      </c>
      <c r="L17" s="121">
        <v>7251907.0899999999</v>
      </c>
      <c r="M17" s="121"/>
      <c r="N17" s="57"/>
      <c r="O17" s="57"/>
      <c r="P17" s="121"/>
      <c r="Q17" s="57"/>
      <c r="R17" s="121"/>
      <c r="S17" s="121"/>
      <c r="T17" s="57"/>
      <c r="U17" s="121"/>
      <c r="V17" s="121"/>
      <c r="W17" s="57"/>
      <c r="X17" s="121"/>
      <c r="Y17" s="121"/>
      <c r="Z17" s="57"/>
      <c r="AA17" s="121"/>
      <c r="AB17" s="121"/>
      <c r="AC17" s="57"/>
      <c r="AD17" s="121"/>
      <c r="AE17" s="121"/>
      <c r="AF17" s="57"/>
      <c r="AG17" s="121"/>
      <c r="AH17" s="121"/>
      <c r="AI17" s="57"/>
      <c r="AJ17" s="121"/>
      <c r="AK17" s="121"/>
      <c r="AL17" s="57" t="s">
        <v>5</v>
      </c>
      <c r="AM17" s="121">
        <v>3807649.5</v>
      </c>
      <c r="AN17" s="121"/>
      <c r="AO17" s="57"/>
      <c r="AP17" s="121"/>
      <c r="AQ17" s="121"/>
      <c r="AR17" s="57"/>
      <c r="AS17" s="121"/>
      <c r="AT17" s="121"/>
      <c r="AU17" s="57"/>
      <c r="AV17" s="121"/>
      <c r="AW17" s="57"/>
    </row>
    <row r="18" spans="1:49" x14ac:dyDescent="0.2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 t="s">
        <v>2</v>
      </c>
      <c r="L18" s="121">
        <v>8275356.29</v>
      </c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 t="s">
        <v>4</v>
      </c>
      <c r="AM18" s="121">
        <v>5641036.79</v>
      </c>
      <c r="AN18" s="57"/>
      <c r="AO18" s="57"/>
      <c r="AP18" s="57"/>
      <c r="AQ18" s="57"/>
      <c r="AR18" s="57"/>
      <c r="AS18" s="57"/>
      <c r="AT18" s="57"/>
      <c r="AU18" s="57"/>
      <c r="AV18" s="57"/>
      <c r="AW18" s="57"/>
    </row>
    <row r="19" spans="1:49" x14ac:dyDescent="0.2">
      <c r="A19" s="57" t="s">
        <v>45</v>
      </c>
      <c r="B19" s="120" t="s">
        <v>1</v>
      </c>
      <c r="C19" s="57"/>
      <c r="D19" s="57"/>
      <c r="E19" s="57"/>
      <c r="F19" s="57"/>
      <c r="G19" s="57"/>
      <c r="H19" s="57"/>
      <c r="I19" s="57"/>
      <c r="J19" s="57"/>
      <c r="K19" s="57" t="s">
        <v>45</v>
      </c>
      <c r="L19" s="120" t="s">
        <v>1</v>
      </c>
      <c r="M19" s="57"/>
      <c r="N19" s="57" t="s">
        <v>45</v>
      </c>
      <c r="O19" s="120" t="s">
        <v>1</v>
      </c>
      <c r="P19" s="57"/>
      <c r="Q19" s="57" t="s">
        <v>45</v>
      </c>
      <c r="R19" s="120" t="s">
        <v>1</v>
      </c>
      <c r="S19" s="57"/>
      <c r="T19" s="57" t="s">
        <v>45</v>
      </c>
      <c r="U19" s="120" t="s">
        <v>1</v>
      </c>
      <c r="V19" s="57"/>
      <c r="W19" s="57" t="s">
        <v>45</v>
      </c>
      <c r="X19" s="120" t="s">
        <v>1</v>
      </c>
      <c r="Y19" s="57"/>
      <c r="Z19" s="57" t="s">
        <v>45</v>
      </c>
      <c r="AA19" s="120" t="s">
        <v>1</v>
      </c>
      <c r="AB19" s="57"/>
      <c r="AC19" s="57" t="s">
        <v>45</v>
      </c>
      <c r="AD19" s="120" t="s">
        <v>1</v>
      </c>
      <c r="AE19" s="57"/>
      <c r="AF19" s="57" t="s">
        <v>45</v>
      </c>
      <c r="AG19" s="120" t="s">
        <v>1</v>
      </c>
      <c r="AH19" s="57"/>
      <c r="AI19" s="57" t="s">
        <v>45</v>
      </c>
      <c r="AJ19" s="120" t="s">
        <v>1</v>
      </c>
      <c r="AK19" s="57"/>
      <c r="AL19" s="57" t="s">
        <v>45</v>
      </c>
      <c r="AM19" s="120" t="s">
        <v>1</v>
      </c>
      <c r="AN19" s="57"/>
      <c r="AO19" s="57" t="s">
        <v>45</v>
      </c>
      <c r="AP19" s="120" t="s">
        <v>1</v>
      </c>
      <c r="AQ19" s="57"/>
      <c r="AR19" s="57" t="s">
        <v>45</v>
      </c>
      <c r="AS19" s="120" t="s">
        <v>1</v>
      </c>
      <c r="AT19" s="57"/>
      <c r="AU19" s="57" t="s">
        <v>45</v>
      </c>
      <c r="AV19" s="120" t="s">
        <v>1</v>
      </c>
      <c r="AW19" s="57"/>
    </row>
    <row r="20" spans="1:49" x14ac:dyDescent="0.2">
      <c r="A20" s="57" t="s">
        <v>46</v>
      </c>
      <c r="B20" s="57">
        <v>30669771.879999999</v>
      </c>
      <c r="C20" s="25">
        <f>B20/$B$25</f>
        <v>0.43157260742908621</v>
      </c>
      <c r="D20" s="57"/>
      <c r="E20" s="57"/>
      <c r="F20" s="57"/>
      <c r="G20" s="57"/>
      <c r="H20" s="57"/>
      <c r="I20" s="57"/>
      <c r="J20" s="57"/>
      <c r="K20" s="57" t="s">
        <v>46</v>
      </c>
      <c r="L20" s="57">
        <v>15112380.09</v>
      </c>
      <c r="M20" s="25">
        <f>L20/$L$25</f>
        <v>0.37508774498170278</v>
      </c>
      <c r="N20" s="57" t="s">
        <v>46</v>
      </c>
      <c r="O20" s="57"/>
      <c r="P20" s="25">
        <f>O20/$B$25</f>
        <v>0</v>
      </c>
      <c r="Q20" s="57" t="s">
        <v>46</v>
      </c>
      <c r="R20" s="57">
        <v>20000</v>
      </c>
      <c r="S20" s="25">
        <f>R20/$R$25</f>
        <v>1.1727496949018371E-2</v>
      </c>
      <c r="T20" s="57" t="s">
        <v>46</v>
      </c>
      <c r="U20" s="57"/>
      <c r="V20" s="25">
        <f>U20/$U$25</f>
        <v>0</v>
      </c>
      <c r="W20" s="57" t="s">
        <v>46</v>
      </c>
      <c r="X20" s="57">
        <v>0</v>
      </c>
      <c r="Y20" s="25">
        <f>X20/$X$25</f>
        <v>0</v>
      </c>
      <c r="Z20" s="57" t="s">
        <v>46</v>
      </c>
      <c r="AA20" s="57"/>
      <c r="AB20" s="25">
        <f>AA20/$AA$25</f>
        <v>0</v>
      </c>
      <c r="AC20" s="57" t="s">
        <v>46</v>
      </c>
      <c r="AD20" s="57">
        <v>2827900</v>
      </c>
      <c r="AE20" s="25">
        <f>AD20/$AD$25</f>
        <v>0.94115102047608346</v>
      </c>
      <c r="AF20" s="57" t="s">
        <v>46</v>
      </c>
      <c r="AG20" s="57">
        <v>2151743.75</v>
      </c>
      <c r="AH20" s="25">
        <f>AG20/$AG$25</f>
        <v>0.54843588511383445</v>
      </c>
      <c r="AI20" s="57" t="s">
        <v>46</v>
      </c>
      <c r="AJ20" s="57">
        <v>611250</v>
      </c>
      <c r="AK20" s="25">
        <f>AJ20/$AJ$25</f>
        <v>0.92003762935089373</v>
      </c>
      <c r="AL20" s="57" t="s">
        <v>46</v>
      </c>
      <c r="AM20" s="57">
        <v>6214924.29</v>
      </c>
      <c r="AN20" s="25">
        <f>AM20/$AM$25</f>
        <v>0.42452017078850562</v>
      </c>
      <c r="AO20" s="57" t="s">
        <v>46</v>
      </c>
      <c r="AP20" s="57">
        <v>2221742.5</v>
      </c>
      <c r="AQ20" s="25">
        <f>AP20/$AP$25</f>
        <v>0.66687102339196647</v>
      </c>
      <c r="AR20" s="57" t="s">
        <v>46</v>
      </c>
      <c r="AS20" s="57">
        <v>230518.75</v>
      </c>
      <c r="AT20" s="25">
        <f>AS20/$AS$25</f>
        <v>0.73826537760963995</v>
      </c>
      <c r="AU20" s="57" t="s">
        <v>46</v>
      </c>
      <c r="AV20" s="57">
        <v>793562.5</v>
      </c>
      <c r="AW20" s="25">
        <f>AV20/$AV$25</f>
        <v>0.59404983515648102</v>
      </c>
    </row>
    <row r="21" spans="1:49" x14ac:dyDescent="0.2">
      <c r="A21" s="57" t="s">
        <v>47</v>
      </c>
      <c r="B21" s="57">
        <v>20539548.73</v>
      </c>
      <c r="C21" s="25">
        <f>B21/$B$25</f>
        <v>0.28902421040188303</v>
      </c>
      <c r="D21" s="57"/>
      <c r="E21" s="57"/>
      <c r="F21" s="57"/>
      <c r="G21" s="57"/>
      <c r="H21" s="57"/>
      <c r="I21" s="57"/>
      <c r="J21" s="57"/>
      <c r="K21" s="57" t="s">
        <v>47</v>
      </c>
      <c r="L21" s="57">
        <v>12217929.6</v>
      </c>
      <c r="M21" s="25">
        <f>L21/$L$25</f>
        <v>0.30324777663855046</v>
      </c>
      <c r="N21" s="57" t="s">
        <v>47</v>
      </c>
      <c r="O21" s="57"/>
      <c r="P21" s="25">
        <f>O21/$B$25</f>
        <v>0</v>
      </c>
      <c r="Q21" s="57" t="s">
        <v>47</v>
      </c>
      <c r="R21" s="57">
        <v>258300</v>
      </c>
      <c r="S21" s="25">
        <f>R21/$R$25</f>
        <v>0.15146062309657227</v>
      </c>
      <c r="T21" s="57" t="s">
        <v>47</v>
      </c>
      <c r="U21" s="57">
        <v>106438</v>
      </c>
      <c r="V21" s="25">
        <f>U21/$U$25</f>
        <v>1</v>
      </c>
      <c r="W21" s="57" t="s">
        <v>47</v>
      </c>
      <c r="X21" s="57">
        <v>1746612.01</v>
      </c>
      <c r="Y21" s="25">
        <f>X21/$X$25</f>
        <v>0.96179763422426678</v>
      </c>
      <c r="Z21" s="57" t="s">
        <v>47</v>
      </c>
      <c r="AA21" s="57">
        <v>48258.63</v>
      </c>
      <c r="AB21" s="25">
        <f>AA21/$AA$25</f>
        <v>0.76514611360221385</v>
      </c>
      <c r="AC21" s="57" t="s">
        <v>47</v>
      </c>
      <c r="AD21" s="57">
        <v>73325</v>
      </c>
      <c r="AE21" s="25">
        <f>AD21/$AD$25</f>
        <v>2.4403231576932999E-2</v>
      </c>
      <c r="AF21" s="57" t="s">
        <v>47</v>
      </c>
      <c r="AG21" s="57">
        <v>1313020.21</v>
      </c>
      <c r="AH21" s="25">
        <f>AG21/$AG$25</f>
        <v>0.33466224825502705</v>
      </c>
      <c r="AI21" s="57" t="s">
        <v>47</v>
      </c>
      <c r="AJ21" s="57">
        <v>53125</v>
      </c>
      <c r="AK21" s="25">
        <f>AJ21/$AJ$25</f>
        <v>7.9962370649106301E-2</v>
      </c>
      <c r="AL21" s="57" t="s">
        <v>47</v>
      </c>
      <c r="AM21" s="57">
        <v>4287806.05</v>
      </c>
      <c r="AN21" s="25">
        <f>AM21/$AM$25</f>
        <v>0.29288533081293378</v>
      </c>
      <c r="AO21" s="57" t="s">
        <v>47</v>
      </c>
      <c r="AP21" s="57">
        <v>83620</v>
      </c>
      <c r="AQ21" s="25">
        <f>AP21/$AP$25</f>
        <v>2.5099108009157784E-2</v>
      </c>
      <c r="AR21" s="57" t="s">
        <v>47</v>
      </c>
      <c r="AS21" s="57">
        <v>81725</v>
      </c>
      <c r="AT21" s="25">
        <f>AS21/$AS$25</f>
        <v>0.26173462239036011</v>
      </c>
      <c r="AU21" s="57" t="s">
        <v>47</v>
      </c>
      <c r="AV21" s="57">
        <v>269389.23</v>
      </c>
      <c r="AW21" s="25">
        <f>AV21/$AV$25</f>
        <v>0.20166102565888805</v>
      </c>
    </row>
    <row r="22" spans="1:49" x14ac:dyDescent="0.2">
      <c r="A22" s="57" t="s">
        <v>48</v>
      </c>
      <c r="B22" s="57">
        <v>15859588.34</v>
      </c>
      <c r="C22" s="25">
        <f>B22/$B$25</f>
        <v>0.22316970336219313</v>
      </c>
      <c r="D22" s="57"/>
      <c r="E22" s="57"/>
      <c r="F22" s="57"/>
      <c r="G22" s="57"/>
      <c r="H22" s="57"/>
      <c r="I22" s="57"/>
      <c r="J22" s="57"/>
      <c r="K22" s="57" t="s">
        <v>48</v>
      </c>
      <c r="L22" s="57">
        <v>10947788.84</v>
      </c>
      <c r="M22" s="25">
        <f>L22/$L$25</f>
        <v>0.27172301146982675</v>
      </c>
      <c r="N22" s="57" t="s">
        <v>48</v>
      </c>
      <c r="O22" s="57"/>
      <c r="P22" s="25">
        <f>O22/$B$25</f>
        <v>0</v>
      </c>
      <c r="Q22" s="57" t="s">
        <v>48</v>
      </c>
      <c r="R22" s="57"/>
      <c r="S22" s="25">
        <f>R22/$R$25</f>
        <v>0</v>
      </c>
      <c r="T22" s="57" t="s">
        <v>48</v>
      </c>
      <c r="U22" s="57"/>
      <c r="V22" s="25">
        <f>U22/$U$25</f>
        <v>0</v>
      </c>
      <c r="W22" s="57" t="s">
        <v>48</v>
      </c>
      <c r="X22" s="57">
        <v>0</v>
      </c>
      <c r="Y22" s="25">
        <f>X22/$X$25</f>
        <v>0</v>
      </c>
      <c r="Z22" s="57" t="s">
        <v>48</v>
      </c>
      <c r="AA22" s="57"/>
      <c r="AB22" s="25">
        <f>AA22/$AA$25</f>
        <v>0</v>
      </c>
      <c r="AC22" s="57" t="s">
        <v>48</v>
      </c>
      <c r="AD22" s="57"/>
      <c r="AE22" s="25">
        <f>AD22/$AD$25</f>
        <v>0</v>
      </c>
      <c r="AF22" s="57" t="s">
        <v>48</v>
      </c>
      <c r="AG22" s="57">
        <v>401500</v>
      </c>
      <c r="AH22" s="25">
        <f>AG22/$AG$25</f>
        <v>0.10233421515605869</v>
      </c>
      <c r="AI22" s="57" t="s">
        <v>48</v>
      </c>
      <c r="AJ22" s="57"/>
      <c r="AK22" s="25">
        <f>AJ22/$AJ$25</f>
        <v>0</v>
      </c>
      <c r="AL22" s="57" t="s">
        <v>48</v>
      </c>
      <c r="AM22" s="57">
        <v>3807649.5</v>
      </c>
      <c r="AN22" s="25">
        <f>AM22/$AM$25</f>
        <v>0.2600874830677572</v>
      </c>
      <c r="AO22" s="57" t="s">
        <v>48</v>
      </c>
      <c r="AP22" s="57">
        <v>429750</v>
      </c>
      <c r="AQ22" s="25">
        <f>AP22/$AP$25</f>
        <v>0.12899236626328101</v>
      </c>
      <c r="AR22" s="57" t="s">
        <v>48</v>
      </c>
      <c r="AS22" s="57"/>
      <c r="AT22" s="25">
        <f>AS22/$AS$25</f>
        <v>0</v>
      </c>
      <c r="AU22" s="57" t="s">
        <v>48</v>
      </c>
      <c r="AV22" s="57">
        <v>272900</v>
      </c>
      <c r="AW22" s="25">
        <f>AV22/$AV$25</f>
        <v>0.20428913918463093</v>
      </c>
    </row>
    <row r="23" spans="1:49" x14ac:dyDescent="0.2">
      <c r="A23" s="57" t="s">
        <v>49</v>
      </c>
      <c r="B23" s="57">
        <v>449080</v>
      </c>
      <c r="C23" s="25">
        <f>B23/$B$25</f>
        <v>6.3192718649022449E-3</v>
      </c>
      <c r="D23" s="57"/>
      <c r="E23" s="57"/>
      <c r="F23" s="57"/>
      <c r="G23" s="57"/>
      <c r="H23" s="57"/>
      <c r="I23" s="57"/>
      <c r="J23" s="57"/>
      <c r="K23" s="57" t="s">
        <v>49</v>
      </c>
      <c r="L23" s="57">
        <v>219050</v>
      </c>
      <c r="M23" s="25">
        <f>L23/$L$25</f>
        <v>5.436798839688394E-3</v>
      </c>
      <c r="N23" s="57" t="s">
        <v>49</v>
      </c>
      <c r="O23" s="57"/>
      <c r="P23" s="25">
        <f>O23/$B$25</f>
        <v>0</v>
      </c>
      <c r="Q23" s="57" t="s">
        <v>49</v>
      </c>
      <c r="R23" s="57"/>
      <c r="S23" s="25">
        <f>R23/$R$25</f>
        <v>0</v>
      </c>
      <c r="T23" s="57" t="s">
        <v>49</v>
      </c>
      <c r="U23" s="57"/>
      <c r="V23" s="25">
        <f>U23/$U$25</f>
        <v>0</v>
      </c>
      <c r="W23" s="57" t="s">
        <v>49</v>
      </c>
      <c r="X23" s="57">
        <v>69375</v>
      </c>
      <c r="Y23" s="25">
        <f>X23/$X$25</f>
        <v>3.8202365775733167E-2</v>
      </c>
      <c r="Z23" s="57" t="s">
        <v>49</v>
      </c>
      <c r="AA23" s="57"/>
      <c r="AB23" s="25">
        <f>AA23/$AA$25</f>
        <v>0</v>
      </c>
      <c r="AC23" s="57" t="s">
        <v>49</v>
      </c>
      <c r="AD23" s="57">
        <v>103500</v>
      </c>
      <c r="AE23" s="25">
        <f>AD23/$AD$25</f>
        <v>3.4445747946983504E-2</v>
      </c>
      <c r="AF23" s="57" t="s">
        <v>49</v>
      </c>
      <c r="AG23" s="57">
        <v>57155</v>
      </c>
      <c r="AH23" s="25">
        <f>AG23/$AG$25</f>
        <v>1.4567651475079785E-2</v>
      </c>
      <c r="AI23" s="57" t="s">
        <v>49</v>
      </c>
      <c r="AJ23" s="57"/>
      <c r="AK23" s="25">
        <f>AJ23/$AJ$25</f>
        <v>0</v>
      </c>
      <c r="AL23" s="57" t="s">
        <v>49</v>
      </c>
      <c r="AM23" s="57">
        <v>164750</v>
      </c>
      <c r="AN23" s="25">
        <f>AM23/$AM$25</f>
        <v>1.1253507665401712E-2</v>
      </c>
      <c r="AO23" s="57" t="s">
        <v>49</v>
      </c>
      <c r="AP23" s="57">
        <v>449080</v>
      </c>
      <c r="AQ23" s="25">
        <f>AP23/$AP$25</f>
        <v>0.13479439637350607</v>
      </c>
      <c r="AR23" s="57" t="s">
        <v>49</v>
      </c>
      <c r="AS23" s="57"/>
      <c r="AT23" s="25">
        <f>AS23/$AS$25</f>
        <v>0</v>
      </c>
      <c r="AU23" s="57" t="s">
        <v>49</v>
      </c>
      <c r="AV23" s="57"/>
      <c r="AW23" s="25">
        <f>AV23/$AV$25</f>
        <v>0</v>
      </c>
    </row>
    <row r="24" spans="1:49" x14ac:dyDescent="0.2">
      <c r="A24" s="57" t="s">
        <v>50</v>
      </c>
      <c r="B24" s="57">
        <v>3547160.58</v>
      </c>
      <c r="C24" s="25">
        <f>B24/$B$25</f>
        <v>4.9914206941935352E-2</v>
      </c>
      <c r="D24" s="57"/>
      <c r="E24" s="57"/>
      <c r="F24" s="57"/>
      <c r="G24" s="57"/>
      <c r="H24" s="57"/>
      <c r="I24" s="57"/>
      <c r="J24" s="57"/>
      <c r="K24" s="57" t="s">
        <v>50</v>
      </c>
      <c r="L24" s="57">
        <v>1793104.33</v>
      </c>
      <c r="M24" s="25">
        <f>L24/$L$25</f>
        <v>4.4504668070231616E-2</v>
      </c>
      <c r="N24" s="57" t="s">
        <v>50</v>
      </c>
      <c r="O24" s="57"/>
      <c r="P24" s="25">
        <f>O24/$B$25</f>
        <v>0</v>
      </c>
      <c r="Q24" s="57" t="s">
        <v>50</v>
      </c>
      <c r="R24" s="57">
        <v>1427093.75</v>
      </c>
      <c r="S24" s="25">
        <f>R24/$R$25</f>
        <v>0.83681187995440931</v>
      </c>
      <c r="T24" s="57" t="s">
        <v>50</v>
      </c>
      <c r="U24" s="57"/>
      <c r="V24" s="25">
        <f>U24/$U$25</f>
        <v>0</v>
      </c>
      <c r="W24" s="57" t="s">
        <v>50</v>
      </c>
      <c r="X24" s="57">
        <v>0</v>
      </c>
      <c r="Y24" s="25">
        <f>X24/$X$25</f>
        <v>0</v>
      </c>
      <c r="Z24" s="57" t="s">
        <v>50</v>
      </c>
      <c r="AA24" s="57">
        <v>14812.5</v>
      </c>
      <c r="AB24" s="25">
        <f>AA24/$AA$25</f>
        <v>0.23485388639778612</v>
      </c>
      <c r="AC24" s="57" t="s">
        <v>50</v>
      </c>
      <c r="AD24" s="57">
        <v>0</v>
      </c>
      <c r="AE24" s="25">
        <f>AD24/$AD$25</f>
        <v>0</v>
      </c>
      <c r="AF24" s="57" t="s">
        <v>50</v>
      </c>
      <c r="AG24" s="57">
        <v>0</v>
      </c>
      <c r="AH24" s="25">
        <f>AG24/$AG$25</f>
        <v>0</v>
      </c>
      <c r="AI24" s="57" t="s">
        <v>50</v>
      </c>
      <c r="AJ24" s="57"/>
      <c r="AK24" s="25">
        <f>AJ24/$AJ$25</f>
        <v>0</v>
      </c>
      <c r="AL24" s="57" t="s">
        <v>50</v>
      </c>
      <c r="AM24" s="57">
        <v>164750</v>
      </c>
      <c r="AN24" s="25">
        <f>AM24/$AM$25</f>
        <v>1.1253507665401712E-2</v>
      </c>
      <c r="AO24" s="57" t="s">
        <v>50</v>
      </c>
      <c r="AP24" s="57">
        <v>147400</v>
      </c>
      <c r="AQ24" s="25">
        <f>AP24/$AP$25</f>
        <v>4.4243105962088698E-2</v>
      </c>
      <c r="AR24" s="57" t="s">
        <v>50</v>
      </c>
      <c r="AS24" s="57"/>
      <c r="AT24" s="25">
        <f>AS24/$AS$25</f>
        <v>0</v>
      </c>
      <c r="AU24" s="57" t="s">
        <v>50</v>
      </c>
      <c r="AV24" s="57"/>
      <c r="AW24" s="25">
        <f>AV24/$AV$25</f>
        <v>0</v>
      </c>
    </row>
    <row r="25" spans="1:49" x14ac:dyDescent="0.2">
      <c r="A25" s="57"/>
      <c r="B25" s="57">
        <f>SUM(B20:B24)</f>
        <v>71065149.530000001</v>
      </c>
      <c r="C25" s="57"/>
      <c r="D25" s="57"/>
      <c r="E25" s="57"/>
      <c r="F25" s="57"/>
      <c r="G25" s="57"/>
      <c r="H25" s="57"/>
      <c r="I25" s="57"/>
      <c r="J25" s="57"/>
      <c r="K25" s="57"/>
      <c r="L25" s="57">
        <f>SUM(L20:L24)</f>
        <v>40290252.859999999</v>
      </c>
      <c r="M25" s="57"/>
      <c r="N25" s="57"/>
      <c r="O25" s="57">
        <f>SUM(O20:O24)</f>
        <v>0</v>
      </c>
      <c r="P25" s="57"/>
      <c r="Q25" s="57"/>
      <c r="R25" s="57">
        <f>SUM(R20:R24)</f>
        <v>1705393.75</v>
      </c>
      <c r="S25" s="57"/>
      <c r="T25" s="57"/>
      <c r="U25" s="57">
        <f>SUM(U20:U24)</f>
        <v>106438</v>
      </c>
      <c r="V25" s="57"/>
      <c r="W25" s="57"/>
      <c r="X25" s="57">
        <f>SUM(X20:X24)</f>
        <v>1815987.01</v>
      </c>
      <c r="Y25" s="57"/>
      <c r="Z25" s="57"/>
      <c r="AA25" s="57">
        <f>SUM(AA20:AA24)</f>
        <v>63071.13</v>
      </c>
      <c r="AB25" s="57"/>
      <c r="AC25" s="57"/>
      <c r="AD25" s="57">
        <f>SUM(AD20:AD24)</f>
        <v>3004725</v>
      </c>
      <c r="AE25" s="57"/>
      <c r="AF25" s="57"/>
      <c r="AG25" s="57">
        <f>SUM(AG20:AG24)</f>
        <v>3923418.96</v>
      </c>
      <c r="AH25" s="57"/>
      <c r="AI25" s="57"/>
      <c r="AJ25" s="57">
        <f>SUM(AJ20:AJ24)</f>
        <v>664375</v>
      </c>
      <c r="AK25" s="57"/>
      <c r="AL25" s="57"/>
      <c r="AM25" s="57">
        <f>SUM(AM20:AM24)</f>
        <v>14639879.84</v>
      </c>
      <c r="AN25" s="57"/>
      <c r="AO25" s="57"/>
      <c r="AP25" s="57">
        <f>SUM(AP20:AP24)</f>
        <v>3331592.5</v>
      </c>
      <c r="AQ25" s="57"/>
      <c r="AR25" s="57"/>
      <c r="AS25" s="57">
        <f>SUM(AS20:AS24)</f>
        <v>312243.75</v>
      </c>
      <c r="AT25" s="57"/>
      <c r="AU25" s="57"/>
      <c r="AV25" s="57">
        <f>SUM(AV20:AV24)</f>
        <v>1335851.73</v>
      </c>
      <c r="AW25" s="57"/>
    </row>
    <row r="26" spans="1:49" x14ac:dyDescent="0.2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</row>
    <row r="27" spans="1:49" x14ac:dyDescent="0.2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</row>
    <row r="28" spans="1:49" x14ac:dyDescent="0.2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</row>
    <row r="29" spans="1:49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</row>
    <row r="30" spans="1:49" x14ac:dyDescent="0.2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</row>
    <row r="31" spans="1:49" x14ac:dyDescent="0.2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</row>
    <row r="32" spans="1:49" x14ac:dyDescent="0.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</row>
    <row r="33" spans="1:49" x14ac:dyDescent="0.2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</row>
    <row r="34" spans="1:49" x14ac:dyDescent="0.2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</row>
    <row r="35" spans="1:49" x14ac:dyDescent="0.2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</row>
    <row r="36" spans="1:49" x14ac:dyDescent="0.2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</row>
    <row r="37" spans="1:49" x14ac:dyDescent="0.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</row>
    <row r="38" spans="1:49" x14ac:dyDescent="0.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</row>
    <row r="39" spans="1:49" x14ac:dyDescent="0.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</row>
    <row r="40" spans="1:49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</row>
    <row r="41" spans="1:49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</row>
    <row r="42" spans="1:49" x14ac:dyDescent="0.2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</row>
    <row r="43" spans="1:49" x14ac:dyDescent="0.2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</row>
    <row r="44" spans="1:49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</row>
    <row r="45" spans="1:49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</row>
    <row r="46" spans="1:49" x14ac:dyDescent="0.2">
      <c r="A46" s="57"/>
      <c r="B46" s="120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</row>
    <row r="47" spans="1:49" x14ac:dyDescent="0.2">
      <c r="A47" s="57"/>
      <c r="B47" s="120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</row>
    <row r="48" spans="1:49" x14ac:dyDescent="0.2">
      <c r="A48" s="57"/>
      <c r="B48" s="120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</row>
    <row r="49" spans="1:49" x14ac:dyDescent="0.2">
      <c r="A49" s="57"/>
      <c r="B49" s="120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</row>
    <row r="50" spans="1:49" x14ac:dyDescent="0.2">
      <c r="A50" s="57"/>
      <c r="B50" s="120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</row>
    <row r="51" spans="1:49" x14ac:dyDescent="0.2">
      <c r="A51" s="57"/>
      <c r="B51" s="120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</row>
    <row r="52" spans="1:49" x14ac:dyDescent="0.2">
      <c r="A52" s="57"/>
      <c r="B52" s="120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</row>
    <row r="53" spans="1:49" x14ac:dyDescent="0.2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</row>
    <row r="54" spans="1:49" x14ac:dyDescent="0.2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</row>
    <row r="55" spans="1:49" x14ac:dyDescent="0.2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</row>
    <row r="56" spans="1:49" x14ac:dyDescent="0.2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</row>
    <row r="57" spans="1:49" x14ac:dyDescent="0.2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</row>
    <row r="58" spans="1:49" x14ac:dyDescent="0.2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</row>
    <row r="59" spans="1:49" x14ac:dyDescent="0.2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</row>
    <row r="60" spans="1:49" x14ac:dyDescent="0.2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</row>
    <row r="61" spans="1:49" x14ac:dyDescent="0.2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</row>
    <row r="62" spans="1:49" x14ac:dyDescent="0.2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</row>
    <row r="63" spans="1:49" x14ac:dyDescent="0.2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</row>
    <row r="64" spans="1:49" x14ac:dyDescent="0.2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</row>
    <row r="65" spans="1:49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</row>
    <row r="66" spans="1:49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</row>
    <row r="67" spans="1:49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</row>
    <row r="68" spans="1:49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</row>
    <row r="69" spans="1:49" x14ac:dyDescent="0.2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</row>
    <row r="70" spans="1:49" x14ac:dyDescent="0.2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</row>
    <row r="71" spans="1:49" x14ac:dyDescent="0.2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</row>
    <row r="72" spans="1:49" x14ac:dyDescent="0.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</row>
    <row r="73" spans="1:49" ht="58.75" customHeight="1" x14ac:dyDescent="0.2">
      <c r="A73" s="57"/>
      <c r="B73" s="57" t="s">
        <v>51</v>
      </c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</row>
    <row r="74" spans="1:49" ht="80" x14ac:dyDescent="0.2">
      <c r="A74" s="122" t="s">
        <v>52</v>
      </c>
      <c r="B74" s="122" t="s">
        <v>53</v>
      </c>
      <c r="C74" s="122" t="s">
        <v>54</v>
      </c>
      <c r="D74" s="122" t="s">
        <v>55</v>
      </c>
      <c r="E74" s="122" t="s">
        <v>56</v>
      </c>
      <c r="F74" s="122" t="s">
        <v>57</v>
      </c>
      <c r="G74" s="122" t="s">
        <v>58</v>
      </c>
      <c r="H74" s="122" t="s">
        <v>59</v>
      </c>
      <c r="I74" s="122" t="s">
        <v>60</v>
      </c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</row>
    <row r="75" spans="1:49" x14ac:dyDescent="0.2">
      <c r="A75" s="57" t="s">
        <v>61</v>
      </c>
      <c r="B75" s="121">
        <v>36.57</v>
      </c>
      <c r="C75" s="123">
        <v>103</v>
      </c>
      <c r="D75" s="123">
        <v>168</v>
      </c>
      <c r="E75" s="25">
        <v>0.1406</v>
      </c>
      <c r="F75" s="123">
        <v>16121</v>
      </c>
      <c r="G75" s="123">
        <v>26037</v>
      </c>
      <c r="H75" s="25">
        <f t="shared" ref="H75:H81" si="0">C75/$C$126</f>
        <v>1.6715352158390134E-2</v>
      </c>
      <c r="I75" s="25">
        <f t="shared" ref="I75:I82" si="1">C75/$C$82</f>
        <v>9.9420849420849416E-2</v>
      </c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</row>
    <row r="76" spans="1:49" x14ac:dyDescent="0.2">
      <c r="A76" s="57" t="s">
        <v>62</v>
      </c>
      <c r="B76" s="121">
        <v>75.739999999999995</v>
      </c>
      <c r="C76" s="123">
        <v>119</v>
      </c>
      <c r="D76" s="123">
        <v>249</v>
      </c>
      <c r="E76" s="25">
        <v>0.14030000000000001</v>
      </c>
      <c r="F76" s="123">
        <v>16487</v>
      </c>
      <c r="G76" s="123">
        <v>27040</v>
      </c>
      <c r="H76" s="25">
        <f t="shared" si="0"/>
        <v>1.9311911716975008E-2</v>
      </c>
      <c r="I76" s="25">
        <f t="shared" si="1"/>
        <v>0.11486486486486487</v>
      </c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</row>
    <row r="77" spans="1:49" x14ac:dyDescent="0.2">
      <c r="A77" s="57" t="s">
        <v>63</v>
      </c>
      <c r="B77" s="121">
        <v>71.069999999999993</v>
      </c>
      <c r="C77" s="123">
        <v>159</v>
      </c>
      <c r="D77" s="123">
        <v>289</v>
      </c>
      <c r="E77" s="25">
        <v>0.14019999999999999</v>
      </c>
      <c r="F77" s="123">
        <v>16532</v>
      </c>
      <c r="G77" s="123">
        <v>27141</v>
      </c>
      <c r="H77" s="25">
        <f t="shared" si="0"/>
        <v>2.5803310613437196E-2</v>
      </c>
      <c r="I77" s="25">
        <f t="shared" si="1"/>
        <v>0.15347490347490347</v>
      </c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</row>
    <row r="78" spans="1:49" x14ac:dyDescent="0.2">
      <c r="A78" s="57" t="s">
        <v>64</v>
      </c>
      <c r="B78" s="121">
        <v>91.17</v>
      </c>
      <c r="C78" s="123">
        <v>155</v>
      </c>
      <c r="D78" s="123">
        <v>296</v>
      </c>
      <c r="E78" s="25">
        <v>0.14069999999999999</v>
      </c>
      <c r="F78" s="123">
        <v>16400</v>
      </c>
      <c r="G78" s="123">
        <v>26825</v>
      </c>
      <c r="H78" s="25">
        <f t="shared" si="0"/>
        <v>2.5154170723790979E-2</v>
      </c>
      <c r="I78" s="25">
        <f t="shared" si="1"/>
        <v>0.14961389961389962</v>
      </c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</row>
    <row r="79" spans="1:49" x14ac:dyDescent="0.2">
      <c r="A79" s="57" t="s">
        <v>65</v>
      </c>
      <c r="B79" s="121">
        <v>97.49</v>
      </c>
      <c r="C79" s="123">
        <v>131</v>
      </c>
      <c r="D79" s="123">
        <v>256</v>
      </c>
      <c r="E79" s="25">
        <v>0.14149999999999999</v>
      </c>
      <c r="F79" s="123">
        <v>15956</v>
      </c>
      <c r="G79" s="123">
        <v>25421</v>
      </c>
      <c r="H79" s="25">
        <f t="shared" si="0"/>
        <v>2.1259331385913665E-2</v>
      </c>
      <c r="I79" s="25">
        <f t="shared" si="1"/>
        <v>0.12644787644787644</v>
      </c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</row>
    <row r="80" spans="1:49" x14ac:dyDescent="0.2">
      <c r="A80" s="57" t="s">
        <v>66</v>
      </c>
      <c r="B80" s="121">
        <v>111.1</v>
      </c>
      <c r="C80" s="123">
        <v>223</v>
      </c>
      <c r="D80" s="123">
        <v>392</v>
      </c>
      <c r="E80" s="25">
        <v>0.1409</v>
      </c>
      <c r="F80" s="123">
        <v>16317</v>
      </c>
      <c r="G80" s="123">
        <v>26659</v>
      </c>
      <c r="H80" s="25">
        <f t="shared" si="0"/>
        <v>3.6189548847776698E-2</v>
      </c>
      <c r="I80" s="25">
        <f t="shared" si="1"/>
        <v>0.21525096525096524</v>
      </c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</row>
    <row r="81" spans="1:49" x14ac:dyDescent="0.2">
      <c r="A81" s="57" t="s">
        <v>67</v>
      </c>
      <c r="B81" s="121">
        <v>137.6</v>
      </c>
      <c r="C81" s="123">
        <v>146</v>
      </c>
      <c r="D81" s="123">
        <v>386</v>
      </c>
      <c r="E81" s="25">
        <v>0.1416</v>
      </c>
      <c r="F81" s="123">
        <v>16176</v>
      </c>
      <c r="G81" s="123">
        <v>26341</v>
      </c>
      <c r="H81" s="25">
        <f t="shared" si="0"/>
        <v>2.3693605972086983E-2</v>
      </c>
      <c r="I81" s="25">
        <f t="shared" si="1"/>
        <v>0.14092664092664092</v>
      </c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</row>
    <row r="82" spans="1:49" x14ac:dyDescent="0.2">
      <c r="A82" s="57"/>
      <c r="B82" s="121">
        <f>SUM(B75:B81)</f>
        <v>620.74</v>
      </c>
      <c r="C82" s="123">
        <f>SUM(C75:C81)</f>
        <v>1036</v>
      </c>
      <c r="D82" s="123">
        <f t="shared" ref="D82" si="2">SUM(D75:D81)</f>
        <v>2036</v>
      </c>
      <c r="E82" s="25"/>
      <c r="F82" s="123">
        <f t="shared" ref="F82:G82" si="3">SUM(F75:F81)</f>
        <v>113989</v>
      </c>
      <c r="G82" s="123">
        <f t="shared" si="3"/>
        <v>185464</v>
      </c>
      <c r="H82" s="25"/>
      <c r="I82" s="25">
        <f t="shared" si="1"/>
        <v>1</v>
      </c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</row>
    <row r="83" spans="1:49" ht="33.5" customHeight="1" x14ac:dyDescent="0.2">
      <c r="A83" s="136" t="s">
        <v>63</v>
      </c>
      <c r="B83" s="136"/>
      <c r="C83" s="136"/>
      <c r="D83" s="136"/>
      <c r="E83" s="136"/>
      <c r="F83" s="136"/>
      <c r="G83" s="136"/>
      <c r="H83" s="25"/>
      <c r="I83" s="25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</row>
    <row r="84" spans="1:49" ht="24" x14ac:dyDescent="0.2">
      <c r="A84" s="130" t="s">
        <v>93</v>
      </c>
      <c r="B84" s="130" t="s">
        <v>87</v>
      </c>
      <c r="C84" s="130" t="s">
        <v>88</v>
      </c>
      <c r="D84" s="130" t="s">
        <v>89</v>
      </c>
      <c r="E84" s="130" t="s">
        <v>90</v>
      </c>
      <c r="F84" s="130" t="s">
        <v>91</v>
      </c>
      <c r="G84" s="130" t="s">
        <v>92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</row>
    <row r="85" spans="1:49" x14ac:dyDescent="0.2">
      <c r="A85" s="57" t="s">
        <v>74</v>
      </c>
      <c r="B85" s="124">
        <v>40.29</v>
      </c>
      <c r="C85" s="123">
        <v>109</v>
      </c>
      <c r="D85" s="123">
        <v>155</v>
      </c>
      <c r="E85" s="25">
        <v>0.14749999999999999</v>
      </c>
      <c r="F85" s="123">
        <v>10544</v>
      </c>
      <c r="G85" s="123">
        <v>15549</v>
      </c>
      <c r="H85" s="25"/>
      <c r="I85" s="25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</row>
    <row r="86" spans="1:49" x14ac:dyDescent="0.2">
      <c r="A86" s="57" t="s">
        <v>83</v>
      </c>
      <c r="B86" s="124">
        <v>14.48</v>
      </c>
      <c r="C86" s="123">
        <v>43</v>
      </c>
      <c r="D86" s="123">
        <v>56</v>
      </c>
      <c r="E86" s="25">
        <v>0.1487</v>
      </c>
      <c r="F86" s="123">
        <v>3927</v>
      </c>
      <c r="G86" s="123">
        <v>4775</v>
      </c>
      <c r="H86" s="25"/>
      <c r="I86" s="25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</row>
    <row r="87" spans="1:49" x14ac:dyDescent="0.2">
      <c r="A87" s="57" t="s">
        <v>81</v>
      </c>
      <c r="B87" s="124">
        <v>3.92</v>
      </c>
      <c r="C87" s="123">
        <v>18</v>
      </c>
      <c r="D87" s="123">
        <v>21</v>
      </c>
      <c r="E87" s="25">
        <v>0.14630000000000001</v>
      </c>
      <c r="F87" s="123">
        <v>2331</v>
      </c>
      <c r="G87" s="123">
        <v>2596</v>
      </c>
      <c r="H87" s="25"/>
      <c r="I87" s="25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</row>
    <row r="88" spans="1:49" x14ac:dyDescent="0.2">
      <c r="A88" s="57" t="s">
        <v>80</v>
      </c>
      <c r="B88" s="124">
        <v>3</v>
      </c>
      <c r="C88" s="123">
        <v>1</v>
      </c>
      <c r="D88" s="123">
        <v>3</v>
      </c>
      <c r="E88" s="25">
        <v>8.8200000000000001E-2</v>
      </c>
      <c r="F88" s="123">
        <v>272</v>
      </c>
      <c r="G88" s="123">
        <v>289</v>
      </c>
      <c r="H88" s="25"/>
      <c r="I88" s="25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</row>
    <row r="89" spans="1:49" x14ac:dyDescent="0.2">
      <c r="A89" s="57" t="s">
        <v>84</v>
      </c>
      <c r="B89" s="124">
        <v>2.88</v>
      </c>
      <c r="C89" s="123">
        <v>10</v>
      </c>
      <c r="D89" s="123">
        <v>11</v>
      </c>
      <c r="E89" s="25">
        <v>0.13100000000000001</v>
      </c>
      <c r="F89" s="123">
        <v>626</v>
      </c>
      <c r="G89" s="123">
        <v>693</v>
      </c>
      <c r="H89" s="25"/>
      <c r="I89" s="25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</row>
    <row r="90" spans="1:49" x14ac:dyDescent="0.2">
      <c r="A90" s="57" t="s">
        <v>78</v>
      </c>
      <c r="B90" s="124">
        <v>1.82</v>
      </c>
      <c r="C90" s="123">
        <v>11</v>
      </c>
      <c r="D90" s="123">
        <v>14</v>
      </c>
      <c r="E90" s="25">
        <v>0.17960000000000001</v>
      </c>
      <c r="F90" s="123">
        <v>362</v>
      </c>
      <c r="G90" s="123">
        <v>372</v>
      </c>
      <c r="H90" s="25"/>
      <c r="I90" s="25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</row>
    <row r="91" spans="1:49" x14ac:dyDescent="0.2">
      <c r="A91" s="57" t="s">
        <v>76</v>
      </c>
      <c r="B91" s="124">
        <v>1.71</v>
      </c>
      <c r="C91" s="123">
        <v>5</v>
      </c>
      <c r="D91" s="123">
        <v>9</v>
      </c>
      <c r="E91" s="25">
        <v>0.1176</v>
      </c>
      <c r="F91" s="123">
        <v>170</v>
      </c>
      <c r="G91" s="123">
        <v>200</v>
      </c>
      <c r="H91" s="25"/>
      <c r="I91" s="25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</row>
    <row r="92" spans="1:49" x14ac:dyDescent="0.2">
      <c r="A92" s="57" t="s">
        <v>86</v>
      </c>
      <c r="B92" s="124">
        <v>1.34</v>
      </c>
      <c r="C92" s="123">
        <v>8</v>
      </c>
      <c r="D92" s="123">
        <v>8</v>
      </c>
      <c r="E92" s="25">
        <v>0.124</v>
      </c>
      <c r="F92" s="123">
        <v>1436</v>
      </c>
      <c r="G92" s="123">
        <v>1574</v>
      </c>
      <c r="H92" s="25"/>
      <c r="I92" s="25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</row>
    <row r="93" spans="1:49" x14ac:dyDescent="0.2">
      <c r="A93" s="57" t="s">
        <v>82</v>
      </c>
      <c r="B93" s="124">
        <v>0.66439999999999999</v>
      </c>
      <c r="C93" s="123">
        <v>3</v>
      </c>
      <c r="D93" s="123">
        <v>3</v>
      </c>
      <c r="E93" s="25">
        <v>9.2299999999999993E-2</v>
      </c>
      <c r="F93" s="123">
        <v>195</v>
      </c>
      <c r="G93" s="123">
        <v>198</v>
      </c>
      <c r="H93" s="25"/>
      <c r="I93" s="25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</row>
    <row r="94" spans="1:49" x14ac:dyDescent="0.2">
      <c r="A94" s="57" t="s">
        <v>85</v>
      </c>
      <c r="B94" s="124">
        <v>0.31219999999999998</v>
      </c>
      <c r="C94" s="123">
        <v>3</v>
      </c>
      <c r="D94" s="123">
        <v>3</v>
      </c>
      <c r="E94" s="25">
        <v>0.13800000000000001</v>
      </c>
      <c r="F94" s="123">
        <v>355</v>
      </c>
      <c r="G94" s="123">
        <v>364</v>
      </c>
      <c r="H94" s="25"/>
      <c r="I94" s="25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</row>
    <row r="95" spans="1:49" x14ac:dyDescent="0.2">
      <c r="A95" s="57" t="s">
        <v>77</v>
      </c>
      <c r="B95" s="124">
        <v>0.10639999999999999</v>
      </c>
      <c r="C95" s="123">
        <v>1</v>
      </c>
      <c r="D95" s="123">
        <v>1</v>
      </c>
      <c r="E95" s="25">
        <v>0.125</v>
      </c>
      <c r="F95" s="123">
        <v>8</v>
      </c>
      <c r="G95" s="123">
        <v>8</v>
      </c>
      <c r="H95" s="25"/>
      <c r="I95" s="25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</row>
    <row r="96" spans="1:49" x14ac:dyDescent="0.2">
      <c r="A96" s="57" t="s">
        <v>79</v>
      </c>
      <c r="B96" s="124">
        <v>6.3070000000000001E-2</v>
      </c>
      <c r="C96" s="123">
        <v>3</v>
      </c>
      <c r="D96" s="123">
        <v>4</v>
      </c>
      <c r="E96" s="25">
        <v>0.1744</v>
      </c>
      <c r="F96" s="123">
        <v>86</v>
      </c>
      <c r="G96" s="123">
        <v>90</v>
      </c>
      <c r="H96" s="25"/>
      <c r="I96" s="25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</row>
    <row r="97" spans="1:49" x14ac:dyDescent="0.2">
      <c r="A97" s="57" t="s">
        <v>75</v>
      </c>
      <c r="B97" s="124">
        <v>0</v>
      </c>
      <c r="C97" s="123">
        <v>0</v>
      </c>
      <c r="D97" s="123">
        <v>0</v>
      </c>
      <c r="E97" s="25">
        <v>0</v>
      </c>
      <c r="F97" s="123">
        <v>0</v>
      </c>
      <c r="G97" s="123">
        <v>0</v>
      </c>
      <c r="H97" s="25"/>
      <c r="I97" s="25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</row>
    <row r="98" spans="1:49" x14ac:dyDescent="0.2">
      <c r="A98" s="57"/>
      <c r="B98" s="121">
        <f>SUM(B85:B97)</f>
        <v>70.586069999999978</v>
      </c>
      <c r="C98" s="123"/>
      <c r="D98" s="123"/>
      <c r="E98" s="25"/>
      <c r="F98" s="123"/>
      <c r="G98" s="123"/>
      <c r="H98" s="25"/>
      <c r="I98" s="25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</row>
    <row r="99" spans="1:49" x14ac:dyDescent="0.2">
      <c r="A99" s="57"/>
      <c r="B99" s="121"/>
      <c r="C99" s="123"/>
      <c r="D99" s="123"/>
      <c r="E99" s="25"/>
      <c r="F99" s="123"/>
      <c r="G99" s="123"/>
      <c r="H99" s="25"/>
      <c r="I99" s="25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</row>
    <row r="100" spans="1:49" x14ac:dyDescent="0.2">
      <c r="A100" s="57"/>
      <c r="B100" s="121"/>
      <c r="C100" s="123"/>
      <c r="D100" s="123"/>
      <c r="E100" s="25"/>
      <c r="F100" s="123"/>
      <c r="G100" s="123"/>
      <c r="H100" s="25"/>
      <c r="I100" s="25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</row>
    <row r="101" spans="1:49" x14ac:dyDescent="0.2">
      <c r="A101" s="57"/>
      <c r="B101" s="121"/>
      <c r="C101" s="123"/>
      <c r="D101" s="123"/>
      <c r="E101" s="25"/>
      <c r="F101" s="123"/>
      <c r="G101" s="123"/>
      <c r="H101" s="25"/>
      <c r="I101" s="25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</row>
    <row r="102" spans="1:49" x14ac:dyDescent="0.2">
      <c r="A102" s="57"/>
      <c r="B102" s="121"/>
      <c r="C102" s="123"/>
      <c r="D102" s="123"/>
      <c r="E102" s="25"/>
      <c r="F102" s="123"/>
      <c r="G102" s="123"/>
      <c r="H102" s="25"/>
      <c r="I102" s="25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</row>
    <row r="103" spans="1:49" x14ac:dyDescent="0.2">
      <c r="A103" s="57"/>
      <c r="B103" s="121"/>
      <c r="C103" s="123"/>
      <c r="D103" s="123"/>
      <c r="E103" s="25"/>
      <c r="F103" s="123"/>
      <c r="G103" s="123"/>
      <c r="H103" s="25"/>
      <c r="I103" s="25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</row>
    <row r="104" spans="1:49" x14ac:dyDescent="0.2">
      <c r="A104" s="57"/>
      <c r="B104" s="121"/>
      <c r="C104" s="123"/>
      <c r="D104" s="123"/>
      <c r="E104" s="25"/>
      <c r="F104" s="123"/>
      <c r="G104" s="123"/>
      <c r="H104" s="25"/>
      <c r="I104" s="25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</row>
    <row r="105" spans="1:49" x14ac:dyDescent="0.2">
      <c r="A105" s="57"/>
      <c r="B105" s="121"/>
      <c r="C105" s="123"/>
      <c r="D105" s="123"/>
      <c r="E105" s="25"/>
      <c r="F105" s="123"/>
      <c r="G105" s="123"/>
      <c r="H105" s="25"/>
      <c r="I105" s="25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</row>
    <row r="106" spans="1:49" x14ac:dyDescent="0.2">
      <c r="A106" s="57"/>
      <c r="B106" s="121"/>
      <c r="C106" s="123"/>
      <c r="D106" s="123"/>
      <c r="E106" s="25"/>
      <c r="F106" s="123"/>
      <c r="G106" s="123"/>
      <c r="H106" s="25"/>
      <c r="I106" s="25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</row>
    <row r="107" spans="1:49" x14ac:dyDescent="0.2">
      <c r="A107" s="57"/>
      <c r="B107" s="121"/>
      <c r="C107" s="123"/>
      <c r="D107" s="123"/>
      <c r="E107" s="25"/>
      <c r="F107" s="123"/>
      <c r="G107" s="123"/>
      <c r="H107" s="25"/>
      <c r="I107" s="25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</row>
    <row r="108" spans="1:49" x14ac:dyDescent="0.2">
      <c r="A108" s="57"/>
      <c r="B108" s="121"/>
      <c r="C108" s="123"/>
      <c r="D108" s="123"/>
      <c r="E108" s="25"/>
      <c r="F108" s="123"/>
      <c r="G108" s="123"/>
      <c r="H108" s="25"/>
      <c r="I108" s="25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</row>
    <row r="109" spans="1:49" x14ac:dyDescent="0.2">
      <c r="A109" s="57"/>
      <c r="B109" s="121"/>
      <c r="C109" s="123"/>
      <c r="D109" s="123"/>
      <c r="E109" s="25"/>
      <c r="F109" s="123"/>
      <c r="G109" s="123"/>
      <c r="H109" s="25"/>
      <c r="I109" s="25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</row>
    <row r="110" spans="1:49" x14ac:dyDescent="0.2">
      <c r="A110" s="57"/>
      <c r="B110" s="121"/>
      <c r="C110" s="123"/>
      <c r="D110" s="123"/>
      <c r="E110" s="25"/>
      <c r="F110" s="123"/>
      <c r="G110" s="123"/>
      <c r="H110" s="25"/>
      <c r="I110" s="25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</row>
    <row r="111" spans="1:49" x14ac:dyDescent="0.2">
      <c r="A111" s="57"/>
      <c r="B111" s="121"/>
      <c r="C111" s="123"/>
      <c r="D111" s="123"/>
      <c r="E111" s="25"/>
      <c r="F111" s="123"/>
      <c r="G111" s="123"/>
      <c r="H111" s="25"/>
      <c r="I111" s="25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</row>
    <row r="112" spans="1:49" x14ac:dyDescent="0.2">
      <c r="A112" s="57"/>
      <c r="B112" s="121"/>
      <c r="C112" s="123"/>
      <c r="D112" s="123"/>
      <c r="E112" s="25"/>
      <c r="F112" s="123"/>
      <c r="G112" s="123"/>
      <c r="H112" s="25"/>
      <c r="I112" s="25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</row>
    <row r="113" spans="1:49" ht="56.5" customHeight="1" x14ac:dyDescent="0.2">
      <c r="A113" s="57"/>
      <c r="B113" s="121"/>
      <c r="C113" s="123"/>
      <c r="D113" s="123"/>
      <c r="E113" s="25"/>
      <c r="F113" s="123"/>
      <c r="G113" s="123"/>
      <c r="H113" s="25"/>
      <c r="I113" s="25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</row>
    <row r="114" spans="1:49" x14ac:dyDescent="0.2">
      <c r="A114" s="57"/>
      <c r="B114" s="121"/>
      <c r="C114" s="123"/>
      <c r="D114" s="123"/>
      <c r="E114" s="25"/>
      <c r="F114" s="123"/>
      <c r="G114" s="123"/>
      <c r="H114" s="25"/>
      <c r="I114" s="25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</row>
    <row r="115" spans="1:49" x14ac:dyDescent="0.2">
      <c r="A115" s="57"/>
      <c r="B115" s="121"/>
      <c r="C115" s="123"/>
      <c r="D115" s="123"/>
      <c r="E115" s="121"/>
      <c r="F115" s="123"/>
      <c r="G115" s="123"/>
      <c r="H115" s="25"/>
      <c r="I115" s="25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</row>
    <row r="116" spans="1:49" x14ac:dyDescent="0.2">
      <c r="A116" s="57"/>
      <c r="B116" s="121"/>
      <c r="C116" s="123"/>
      <c r="D116" s="123"/>
      <c r="E116" s="121"/>
      <c r="F116" s="123"/>
      <c r="G116" s="123"/>
      <c r="H116" s="25"/>
      <c r="I116" s="25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</row>
    <row r="117" spans="1:49" ht="23.5" customHeight="1" x14ac:dyDescent="0.2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</row>
    <row r="118" spans="1:49" ht="48" x14ac:dyDescent="0.2">
      <c r="A118" s="122" t="s">
        <v>52</v>
      </c>
      <c r="B118" s="122" t="s">
        <v>68</v>
      </c>
      <c r="C118" s="122" t="s">
        <v>69</v>
      </c>
      <c r="D118" s="122" t="s">
        <v>70</v>
      </c>
      <c r="E118" s="122" t="s">
        <v>71</v>
      </c>
      <c r="F118" s="122" t="s">
        <v>72</v>
      </c>
      <c r="G118" s="122" t="s">
        <v>73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125"/>
      <c r="R118" s="125"/>
      <c r="S118" s="125"/>
      <c r="T118" s="126"/>
      <c r="U118" s="126"/>
      <c r="V118" s="126"/>
      <c r="W118" s="12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</row>
    <row r="119" spans="1:49" x14ac:dyDescent="0.2">
      <c r="A119" s="57" t="s">
        <v>61</v>
      </c>
      <c r="B119" s="121">
        <v>810.8</v>
      </c>
      <c r="C119" s="123">
        <v>394</v>
      </c>
      <c r="D119" s="123">
        <v>3339</v>
      </c>
      <c r="E119" s="25">
        <v>0.1249</v>
      </c>
      <c r="F119" s="123">
        <v>226723</v>
      </c>
      <c r="G119" s="123">
        <v>720666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125"/>
      <c r="R119" s="125"/>
      <c r="S119" s="125"/>
      <c r="T119" s="126"/>
      <c r="U119" s="126"/>
      <c r="V119" s="126"/>
      <c r="W119" s="127"/>
      <c r="X119" s="127"/>
      <c r="Y119" s="127"/>
      <c r="Z119" s="127"/>
      <c r="AA119" s="127"/>
      <c r="AB119" s="127"/>
      <c r="AC119" s="128"/>
      <c r="AD119" s="128"/>
      <c r="AE119" s="128"/>
      <c r="AF119" s="127"/>
      <c r="AG119" s="127"/>
      <c r="AH119" s="127"/>
      <c r="AI119" s="127"/>
      <c r="AJ119" s="127"/>
      <c r="AK119" s="12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</row>
    <row r="120" spans="1:49" x14ac:dyDescent="0.2">
      <c r="A120" s="57" t="s">
        <v>62</v>
      </c>
      <c r="B120" s="121">
        <v>2280</v>
      </c>
      <c r="C120" s="123">
        <v>647</v>
      </c>
      <c r="D120" s="123">
        <v>7434</v>
      </c>
      <c r="E120" s="25">
        <v>0.12279999999999999</v>
      </c>
      <c r="F120" s="123">
        <v>238874</v>
      </c>
      <c r="G120" s="123">
        <v>795962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125"/>
      <c r="R120" s="125"/>
      <c r="S120" s="125"/>
      <c r="T120" s="126"/>
      <c r="U120" s="126"/>
      <c r="V120" s="126"/>
      <c r="W120" s="127"/>
      <c r="X120" s="127"/>
      <c r="Y120" s="127"/>
      <c r="Z120" s="127"/>
      <c r="AA120" s="127"/>
      <c r="AB120" s="127"/>
      <c r="AC120" s="128"/>
      <c r="AD120" s="128"/>
      <c r="AE120" s="128"/>
      <c r="AF120" s="127"/>
      <c r="AG120" s="127"/>
      <c r="AH120" s="127"/>
      <c r="AI120" s="127"/>
      <c r="AJ120" s="127"/>
      <c r="AK120" s="12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</row>
    <row r="121" spans="1:49" x14ac:dyDescent="0.2">
      <c r="A121" s="57" t="s">
        <v>63</v>
      </c>
      <c r="B121" s="121">
        <v>2740</v>
      </c>
      <c r="C121" s="123">
        <v>801</v>
      </c>
      <c r="D121" s="123">
        <v>9613</v>
      </c>
      <c r="E121" s="25">
        <v>0.1222</v>
      </c>
      <c r="F121" s="123">
        <v>241052</v>
      </c>
      <c r="G121" s="123">
        <v>811809</v>
      </c>
      <c r="H121" s="57"/>
      <c r="I121" s="57"/>
      <c r="J121" s="57"/>
      <c r="K121" s="57"/>
      <c r="L121" s="57"/>
      <c r="M121" s="57"/>
      <c r="N121" s="57"/>
      <c r="O121" s="57"/>
      <c r="P121" s="57"/>
      <c r="Q121" s="125"/>
      <c r="R121" s="125"/>
      <c r="S121" s="125"/>
      <c r="T121" s="126"/>
      <c r="U121" s="126"/>
      <c r="V121" s="126"/>
      <c r="W121" s="127"/>
      <c r="X121" s="127"/>
      <c r="Y121" s="127"/>
      <c r="Z121" s="127"/>
      <c r="AA121" s="127"/>
      <c r="AB121" s="127"/>
      <c r="AC121" s="128"/>
      <c r="AD121" s="128"/>
      <c r="AE121" s="128"/>
      <c r="AF121" s="127"/>
      <c r="AG121" s="127"/>
      <c r="AH121" s="127"/>
      <c r="AI121" s="127"/>
      <c r="AJ121" s="127"/>
      <c r="AK121" s="12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</row>
    <row r="122" spans="1:49" x14ac:dyDescent="0.2">
      <c r="A122" s="57" t="s">
        <v>64</v>
      </c>
      <c r="B122" s="121">
        <v>4920</v>
      </c>
      <c r="C122" s="123">
        <v>1596</v>
      </c>
      <c r="D122" s="123">
        <v>12567</v>
      </c>
      <c r="E122" s="25">
        <v>0.12269999999999999</v>
      </c>
      <c r="F122" s="123">
        <v>238778</v>
      </c>
      <c r="G122" s="123">
        <v>796590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125"/>
      <c r="R122" s="125"/>
      <c r="S122" s="125"/>
      <c r="T122" s="126"/>
      <c r="U122" s="126"/>
      <c r="V122" s="126"/>
      <c r="W122" s="127"/>
      <c r="X122" s="127"/>
      <c r="Y122" s="127"/>
      <c r="Z122" s="127"/>
      <c r="AA122" s="127"/>
      <c r="AB122" s="127"/>
      <c r="AC122" s="128"/>
      <c r="AD122" s="128"/>
      <c r="AE122" s="128"/>
      <c r="AF122" s="127"/>
      <c r="AG122" s="127"/>
      <c r="AH122" s="127"/>
      <c r="AI122" s="127"/>
      <c r="AJ122" s="127"/>
      <c r="AK122" s="12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</row>
    <row r="123" spans="1:49" x14ac:dyDescent="0.2">
      <c r="A123" s="57" t="s">
        <v>65</v>
      </c>
      <c r="B123" s="121">
        <v>4930</v>
      </c>
      <c r="C123" s="123">
        <v>1067</v>
      </c>
      <c r="D123" s="123">
        <v>10947</v>
      </c>
      <c r="E123" s="25">
        <v>0.12330000000000001</v>
      </c>
      <c r="F123" s="123">
        <v>237562</v>
      </c>
      <c r="G123" s="123">
        <v>779975</v>
      </c>
      <c r="H123" s="57"/>
      <c r="I123" s="57"/>
      <c r="J123" s="57"/>
      <c r="K123" s="57"/>
      <c r="L123" s="57"/>
      <c r="M123" s="57"/>
      <c r="N123" s="57"/>
      <c r="O123" s="57"/>
      <c r="P123" s="57"/>
      <c r="Q123" s="125"/>
      <c r="R123" s="125"/>
      <c r="S123" s="125"/>
      <c r="T123" s="126"/>
      <c r="U123" s="126"/>
      <c r="V123" s="126"/>
      <c r="W123" s="127"/>
      <c r="X123" s="127"/>
      <c r="Y123" s="127"/>
      <c r="Z123" s="127"/>
      <c r="AA123" s="127"/>
      <c r="AB123" s="127"/>
      <c r="AC123" s="128"/>
      <c r="AD123" s="128"/>
      <c r="AE123" s="128"/>
      <c r="AF123" s="127"/>
      <c r="AG123" s="127"/>
      <c r="AH123" s="127"/>
      <c r="AI123" s="127"/>
      <c r="AJ123" s="127"/>
      <c r="AK123" s="12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</row>
    <row r="124" spans="1:49" x14ac:dyDescent="0.2">
      <c r="A124" s="57" t="s">
        <v>66</v>
      </c>
      <c r="B124" s="121">
        <v>3950</v>
      </c>
      <c r="C124" s="123">
        <v>1282</v>
      </c>
      <c r="D124" s="123">
        <v>11260</v>
      </c>
      <c r="E124" s="25">
        <v>0.122</v>
      </c>
      <c r="F124" s="123">
        <v>240739</v>
      </c>
      <c r="G124" s="123">
        <v>804607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125"/>
      <c r="R124" s="125"/>
      <c r="S124" s="125"/>
      <c r="T124" s="126"/>
      <c r="U124" s="126"/>
      <c r="V124" s="126"/>
      <c r="W124" s="127"/>
      <c r="X124" s="127"/>
      <c r="Y124" s="127"/>
      <c r="Z124" s="127"/>
      <c r="AA124" s="127"/>
      <c r="AB124" s="127"/>
      <c r="AC124" s="128"/>
      <c r="AD124" s="128"/>
      <c r="AE124" s="128"/>
      <c r="AF124" s="127"/>
      <c r="AG124" s="127"/>
      <c r="AH124" s="127"/>
      <c r="AI124" s="127"/>
      <c r="AJ124" s="127"/>
      <c r="AK124" s="12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</row>
    <row r="125" spans="1:49" x14ac:dyDescent="0.2">
      <c r="A125" s="57" t="s">
        <v>67</v>
      </c>
      <c r="B125" s="121">
        <v>1280</v>
      </c>
      <c r="C125" s="123">
        <v>375</v>
      </c>
      <c r="D125" s="123">
        <v>4275</v>
      </c>
      <c r="E125" s="25">
        <v>0.1241</v>
      </c>
      <c r="F125" s="123">
        <v>227024</v>
      </c>
      <c r="G125" s="123">
        <v>733663</v>
      </c>
      <c r="H125" s="57"/>
      <c r="I125" s="57"/>
      <c r="J125" s="57"/>
      <c r="K125" s="57"/>
      <c r="L125" s="57"/>
      <c r="M125" s="57"/>
      <c r="N125" s="57"/>
      <c r="O125" s="57"/>
      <c r="P125" s="57"/>
      <c r="Q125" s="125"/>
      <c r="R125" s="125"/>
      <c r="S125" s="125"/>
      <c r="T125" s="126"/>
      <c r="U125" s="126"/>
      <c r="V125" s="126"/>
      <c r="W125" s="127"/>
      <c r="X125" s="127"/>
      <c r="Y125" s="127"/>
      <c r="Z125" s="127"/>
      <c r="AA125" s="127"/>
      <c r="AB125" s="127"/>
      <c r="AC125" s="128"/>
      <c r="AD125" s="128"/>
      <c r="AE125" s="128"/>
      <c r="AF125" s="127"/>
      <c r="AG125" s="127"/>
      <c r="AH125" s="127"/>
      <c r="AI125" s="127"/>
      <c r="AJ125" s="127"/>
      <c r="AK125" s="12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</row>
    <row r="126" spans="1:49" s="57" customFormat="1" ht="16" thickBot="1" x14ac:dyDescent="0.25">
      <c r="B126" s="121">
        <f>SUM(B119:B125)</f>
        <v>20910.8</v>
      </c>
      <c r="C126" s="123">
        <f>SUM(C119:C125)</f>
        <v>6162</v>
      </c>
      <c r="D126" s="123">
        <f t="shared" ref="D126:G126" si="4">SUM(D119:D125)</f>
        <v>59435</v>
      </c>
      <c r="E126" s="121"/>
      <c r="F126" s="123">
        <f t="shared" si="4"/>
        <v>1650752</v>
      </c>
      <c r="G126" s="123">
        <f t="shared" si="4"/>
        <v>5443272</v>
      </c>
      <c r="Q126" s="125"/>
      <c r="R126" s="125"/>
      <c r="S126" s="125"/>
      <c r="T126" s="126"/>
      <c r="U126" s="126"/>
      <c r="V126" s="126"/>
      <c r="W126" s="127"/>
      <c r="X126" s="127"/>
      <c r="Y126" s="127"/>
      <c r="Z126" s="127"/>
      <c r="AA126" s="127"/>
      <c r="AB126" s="127"/>
      <c r="AC126" s="128"/>
      <c r="AD126" s="128"/>
      <c r="AE126" s="128"/>
      <c r="AF126" s="127"/>
      <c r="AG126" s="127"/>
      <c r="AH126" s="127"/>
      <c r="AI126" s="127"/>
      <c r="AJ126" s="127"/>
      <c r="AK126" s="127"/>
    </row>
    <row r="127" spans="1:49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49" ht="16" thickTop="1" x14ac:dyDescent="0.2">
      <c r="B128" s="14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41" thickBot="1" x14ac:dyDescent="0.3">
      <c r="A129" s="135" t="s">
        <v>958</v>
      </c>
      <c r="B129" s="14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s="37" customFormat="1" ht="51" customHeight="1" x14ac:dyDescent="0.2">
      <c r="B130" s="79"/>
      <c r="C130" s="37" t="s">
        <v>184</v>
      </c>
      <c r="D130" s="37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7" t="s">
        <v>186</v>
      </c>
      <c r="M130" s="37" t="s">
        <v>187</v>
      </c>
      <c r="N130" s="37" t="s">
        <v>950</v>
      </c>
      <c r="O130" s="37" t="s">
        <v>820</v>
      </c>
      <c r="Y130" s="38"/>
      <c r="Z130" s="38"/>
      <c r="AA130" s="38"/>
      <c r="AB130" s="38"/>
      <c r="AC130" s="38"/>
      <c r="AD130" s="38"/>
      <c r="AE130" s="38"/>
      <c r="AF130" s="39"/>
      <c r="AG130" s="39"/>
      <c r="AH130" s="39"/>
      <c r="AI130" s="39"/>
      <c r="AJ130" s="39"/>
      <c r="AK130" s="40"/>
      <c r="AL130" s="40"/>
      <c r="AM130" s="40"/>
      <c r="AN130" s="39"/>
      <c r="AO130" s="39"/>
      <c r="AP130" s="39"/>
      <c r="AQ130" s="39"/>
      <c r="AR130" s="39"/>
      <c r="AS130" s="39"/>
    </row>
    <row r="131" spans="1:45" x14ac:dyDescent="0.2">
      <c r="A131" s="22" t="s">
        <v>153</v>
      </c>
      <c r="B131" s="80" t="s">
        <v>202</v>
      </c>
      <c r="C131" s="23">
        <v>25785099.77</v>
      </c>
      <c r="D131" s="23">
        <v>33848426.720000006</v>
      </c>
      <c r="E131" s="23">
        <f t="shared" ref="E131:E175" si="5">SUM(C131:D131)</f>
        <v>59633526.49000001</v>
      </c>
      <c r="F131" s="34">
        <v>54</v>
      </c>
      <c r="G131" s="34">
        <v>52</v>
      </c>
      <c r="H131" s="77">
        <f t="shared" ref="H131:H175" si="6">SUM(F131:G131)</f>
        <v>106</v>
      </c>
      <c r="I131" s="36">
        <f t="shared" ref="I131:I147" si="7">C131/F131</f>
        <v>477501.84759259259</v>
      </c>
      <c r="J131" s="36">
        <f t="shared" ref="J131:J147" si="8">D131/G131</f>
        <v>650931.28307692322</v>
      </c>
      <c r="K131" s="82">
        <f t="shared" ref="K131:K147" si="9">E131/H131</f>
        <v>562580.4385849057</v>
      </c>
      <c r="L131" s="2">
        <f t="shared" ref="L131:L175" si="10">F131/$F$176</f>
        <v>0.11816192560175055</v>
      </c>
      <c r="M131" s="32">
        <f t="shared" ref="M131:M175" si="11">G131/$G$176</f>
        <v>8.5245901639344257E-2</v>
      </c>
      <c r="N131" s="32">
        <f>H131/$H$176</f>
        <v>9.9343955014058113E-2</v>
      </c>
      <c r="O131" s="32">
        <f>N131</f>
        <v>9.9343955014058113E-2</v>
      </c>
      <c r="P131" s="30" t="str">
        <f>IF(O131&lt;0.4001,"Ok","")</f>
        <v>Ok</v>
      </c>
      <c r="Q131" s="22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144</v>
      </c>
      <c r="B132" s="80" t="s">
        <v>192</v>
      </c>
      <c r="C132" s="23">
        <v>28594192.77</v>
      </c>
      <c r="D132" s="23">
        <v>32592792.269999992</v>
      </c>
      <c r="E132" s="23">
        <f t="shared" si="5"/>
        <v>61186985.039999992</v>
      </c>
      <c r="F132" s="34">
        <v>36</v>
      </c>
      <c r="G132" s="34">
        <v>53</v>
      </c>
      <c r="H132" s="77">
        <f t="shared" si="6"/>
        <v>89</v>
      </c>
      <c r="I132" s="36">
        <f t="shared" si="7"/>
        <v>794283.13249999995</v>
      </c>
      <c r="J132" s="36">
        <f t="shared" si="8"/>
        <v>614958.34471698094</v>
      </c>
      <c r="K132" s="82">
        <f t="shared" si="9"/>
        <v>687494.21393258416</v>
      </c>
      <c r="L132" s="32">
        <f t="shared" si="10"/>
        <v>7.8774617067833702E-2</v>
      </c>
      <c r="M132" s="32">
        <f t="shared" si="11"/>
        <v>8.6885245901639346E-2</v>
      </c>
      <c r="N132" s="32">
        <f t="shared" ref="N132:N175" si="12">H132/$H$176</f>
        <v>8.3411433926897843E-2</v>
      </c>
      <c r="O132" s="32">
        <f>O131+N132</f>
        <v>0.18275538894095594</v>
      </c>
      <c r="P132" s="30" t="str">
        <f>IF(O132&lt;0.4001,"Ok","")</f>
        <v>Ok</v>
      </c>
      <c r="Q132" s="22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</row>
    <row r="133" spans="1:45" x14ac:dyDescent="0.2">
      <c r="A133" s="22" t="s">
        <v>148</v>
      </c>
      <c r="B133" s="80" t="s">
        <v>197</v>
      </c>
      <c r="C133" s="23">
        <v>10238231.140000001</v>
      </c>
      <c r="D133" s="23">
        <v>28375173.950000003</v>
      </c>
      <c r="E133" s="23">
        <f t="shared" si="5"/>
        <v>38613405.090000004</v>
      </c>
      <c r="F133" s="34">
        <v>36</v>
      </c>
      <c r="G133" s="34">
        <v>46</v>
      </c>
      <c r="H133" s="77">
        <f t="shared" si="6"/>
        <v>82</v>
      </c>
      <c r="I133" s="36">
        <f t="shared" si="7"/>
        <v>284395.30944444449</v>
      </c>
      <c r="J133" s="36">
        <f t="shared" si="8"/>
        <v>616851.60760869575</v>
      </c>
      <c r="K133" s="82">
        <f t="shared" si="9"/>
        <v>470895.1840243903</v>
      </c>
      <c r="L133" s="32">
        <f t="shared" si="10"/>
        <v>7.8774617067833702E-2</v>
      </c>
      <c r="M133" s="32">
        <f t="shared" si="11"/>
        <v>7.5409836065573776E-2</v>
      </c>
      <c r="N133" s="32">
        <f t="shared" si="12"/>
        <v>7.6850984067478909E-2</v>
      </c>
      <c r="O133" s="32">
        <f t="shared" ref="O133:O175" si="13">O132+N133</f>
        <v>0.25960637300843487</v>
      </c>
      <c r="P133" s="30" t="str">
        <f>IF(O133&lt;0.4001,"Ok","")</f>
        <v>Ok</v>
      </c>
      <c r="Q133" s="22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</row>
    <row r="134" spans="1:45" x14ac:dyDescent="0.2">
      <c r="A134" s="22" t="s">
        <v>164</v>
      </c>
      <c r="B134" s="80" t="s">
        <v>214</v>
      </c>
      <c r="C134" s="23">
        <v>16998607.649999999</v>
      </c>
      <c r="D134" s="23">
        <v>21933205.419999998</v>
      </c>
      <c r="E134" s="23">
        <f t="shared" si="5"/>
        <v>38931813.069999993</v>
      </c>
      <c r="F134" s="34">
        <v>30</v>
      </c>
      <c r="G134" s="34">
        <v>40</v>
      </c>
      <c r="H134" s="77">
        <f t="shared" si="6"/>
        <v>70</v>
      </c>
      <c r="I134" s="36">
        <f t="shared" si="7"/>
        <v>566620.255</v>
      </c>
      <c r="J134" s="36">
        <f t="shared" si="8"/>
        <v>548330.13549999997</v>
      </c>
      <c r="K134" s="82">
        <f t="shared" si="9"/>
        <v>556168.758142857</v>
      </c>
      <c r="L134" s="32">
        <f t="shared" si="10"/>
        <v>6.5645514223194742E-2</v>
      </c>
      <c r="M134" s="32">
        <f t="shared" si="11"/>
        <v>6.5573770491803282E-2</v>
      </c>
      <c r="N134" s="32">
        <f t="shared" si="12"/>
        <v>6.560449859418932E-2</v>
      </c>
      <c r="O134" s="32">
        <f t="shared" si="13"/>
        <v>0.32521087160262419</v>
      </c>
      <c r="P134" s="30" t="str">
        <f>IF(O134&lt;0.4001,"Ok","")</f>
        <v>Ok</v>
      </c>
      <c r="Q134" s="22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</row>
    <row r="135" spans="1:45" x14ac:dyDescent="0.2">
      <c r="A135" s="22" t="s">
        <v>140</v>
      </c>
      <c r="B135" s="80" t="s">
        <v>188</v>
      </c>
      <c r="C135" s="23">
        <v>15137194.050000001</v>
      </c>
      <c r="D135" s="23">
        <v>16961947.760000005</v>
      </c>
      <c r="E135" s="23">
        <f t="shared" si="5"/>
        <v>32099141.810000006</v>
      </c>
      <c r="F135" s="34">
        <v>33</v>
      </c>
      <c r="G135" s="34">
        <v>29</v>
      </c>
      <c r="H135" s="77">
        <f t="shared" si="6"/>
        <v>62</v>
      </c>
      <c r="I135" s="36">
        <f t="shared" si="7"/>
        <v>458702.85000000003</v>
      </c>
      <c r="J135" s="36">
        <f t="shared" si="8"/>
        <v>584894.75034482777</v>
      </c>
      <c r="K135" s="82">
        <f t="shared" si="9"/>
        <v>517728.09370967752</v>
      </c>
      <c r="L135" s="32">
        <f t="shared" si="10"/>
        <v>7.2210065645514229E-2</v>
      </c>
      <c r="M135" s="32">
        <f t="shared" si="11"/>
        <v>4.7540983606557376E-2</v>
      </c>
      <c r="N135" s="32">
        <f t="shared" si="12"/>
        <v>5.8106841611996252E-2</v>
      </c>
      <c r="O135" s="32">
        <f t="shared" si="13"/>
        <v>0.38331771321462044</v>
      </c>
      <c r="P135" s="30" t="str">
        <f t="shared" ref="P135:P175" si="14">IF(O135&lt;0.4001,"Ok","")</f>
        <v>Ok</v>
      </c>
      <c r="Q135" s="2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</row>
    <row r="136" spans="1:45" x14ac:dyDescent="0.2">
      <c r="A136" s="22" t="s">
        <v>143</v>
      </c>
      <c r="B136" s="80" t="s">
        <v>191</v>
      </c>
      <c r="C136" s="23">
        <v>10520738.470000001</v>
      </c>
      <c r="D136" s="23">
        <v>16543356.470000001</v>
      </c>
      <c r="E136" s="23">
        <f t="shared" si="5"/>
        <v>27064094.940000001</v>
      </c>
      <c r="F136" s="34">
        <v>24</v>
      </c>
      <c r="G136" s="34">
        <v>27</v>
      </c>
      <c r="H136" s="77">
        <f t="shared" si="6"/>
        <v>51</v>
      </c>
      <c r="I136" s="36">
        <f t="shared" si="7"/>
        <v>438364.10291666671</v>
      </c>
      <c r="J136" s="36">
        <f t="shared" si="8"/>
        <v>612716.90629629628</v>
      </c>
      <c r="K136" s="82">
        <f t="shared" si="9"/>
        <v>530668.52823529416</v>
      </c>
      <c r="L136" s="32">
        <f t="shared" si="10"/>
        <v>5.2516411378555797E-2</v>
      </c>
      <c r="M136" s="32">
        <f t="shared" si="11"/>
        <v>4.4262295081967211E-2</v>
      </c>
      <c r="N136" s="32">
        <f t="shared" si="12"/>
        <v>4.779756326148079E-2</v>
      </c>
      <c r="O136" s="32">
        <f t="shared" si="13"/>
        <v>0.43111527647610121</v>
      </c>
      <c r="P136" s="30" t="str">
        <f t="shared" si="14"/>
        <v/>
      </c>
      <c r="Q136" s="22"/>
    </row>
    <row r="137" spans="1:45" x14ac:dyDescent="0.2">
      <c r="A137" s="22" t="s">
        <v>149</v>
      </c>
      <c r="B137" s="80" t="s">
        <v>198</v>
      </c>
      <c r="C137" s="23">
        <v>8019027.0700000003</v>
      </c>
      <c r="D137" s="23">
        <v>13674741.549999999</v>
      </c>
      <c r="E137" s="23">
        <f t="shared" si="5"/>
        <v>21693768.619999997</v>
      </c>
      <c r="F137" s="34">
        <v>24</v>
      </c>
      <c r="G137" s="34">
        <v>24</v>
      </c>
      <c r="H137" s="77">
        <f t="shared" si="6"/>
        <v>48</v>
      </c>
      <c r="I137" s="36">
        <f t="shared" si="7"/>
        <v>334126.12791666668</v>
      </c>
      <c r="J137" s="36">
        <f t="shared" si="8"/>
        <v>569780.89791666658</v>
      </c>
      <c r="K137" s="82">
        <f t="shared" si="9"/>
        <v>451953.51291666663</v>
      </c>
      <c r="L137" s="32">
        <f t="shared" si="10"/>
        <v>5.2516411378555797E-2</v>
      </c>
      <c r="M137" s="32">
        <f t="shared" si="11"/>
        <v>3.9344262295081971E-2</v>
      </c>
      <c r="N137" s="32">
        <f t="shared" si="12"/>
        <v>4.4985941893158389E-2</v>
      </c>
      <c r="O137" s="32">
        <f t="shared" si="13"/>
        <v>0.47610121836925962</v>
      </c>
      <c r="P137" s="30" t="str">
        <f t="shared" si="14"/>
        <v/>
      </c>
      <c r="Q137" s="22"/>
    </row>
    <row r="138" spans="1:45" x14ac:dyDescent="0.2">
      <c r="A138" s="22" t="s">
        <v>168</v>
      </c>
      <c r="B138" s="80" t="s">
        <v>218</v>
      </c>
      <c r="C138" s="23">
        <v>10847925.869999999</v>
      </c>
      <c r="D138" s="23">
        <v>12114284.390000001</v>
      </c>
      <c r="E138" s="23">
        <f t="shared" si="5"/>
        <v>22962210.259999998</v>
      </c>
      <c r="F138" s="34">
        <v>19</v>
      </c>
      <c r="G138" s="34">
        <v>25</v>
      </c>
      <c r="H138" s="77">
        <f t="shared" si="6"/>
        <v>44</v>
      </c>
      <c r="I138" s="36">
        <f t="shared" si="7"/>
        <v>570943.46684210526</v>
      </c>
      <c r="J138" s="36">
        <f t="shared" si="8"/>
        <v>484571.37560000003</v>
      </c>
      <c r="K138" s="82">
        <f t="shared" si="9"/>
        <v>521868.41499999998</v>
      </c>
      <c r="L138" s="32">
        <f t="shared" si="10"/>
        <v>4.1575492341356671E-2</v>
      </c>
      <c r="M138" s="32">
        <f t="shared" si="11"/>
        <v>4.0983606557377046E-2</v>
      </c>
      <c r="N138" s="32">
        <f t="shared" si="12"/>
        <v>4.1237113402061855E-2</v>
      </c>
      <c r="O138" s="32">
        <f t="shared" si="13"/>
        <v>0.51733833177132149</v>
      </c>
      <c r="P138" s="30" t="str">
        <f t="shared" si="14"/>
        <v/>
      </c>
      <c r="Q138" s="22"/>
    </row>
    <row r="139" spans="1:45" x14ac:dyDescent="0.2">
      <c r="A139" s="22" t="s">
        <v>145</v>
      </c>
      <c r="B139" s="80" t="s">
        <v>194</v>
      </c>
      <c r="C139" s="23">
        <v>11228638.640000001</v>
      </c>
      <c r="D139" s="23">
        <v>11831021.969999997</v>
      </c>
      <c r="E139" s="23">
        <f t="shared" si="5"/>
        <v>23059660.609999999</v>
      </c>
      <c r="F139" s="34">
        <v>19</v>
      </c>
      <c r="G139" s="34">
        <v>24</v>
      </c>
      <c r="H139" s="77">
        <f t="shared" si="6"/>
        <v>43</v>
      </c>
      <c r="I139" s="36">
        <f t="shared" si="7"/>
        <v>590980.98105263163</v>
      </c>
      <c r="J139" s="36">
        <f t="shared" si="8"/>
        <v>492959.24874999985</v>
      </c>
      <c r="K139" s="82">
        <f t="shared" si="9"/>
        <v>536271.1769767442</v>
      </c>
      <c r="L139" s="32">
        <f t="shared" si="10"/>
        <v>4.1575492341356671E-2</v>
      </c>
      <c r="M139" s="32">
        <f t="shared" si="11"/>
        <v>3.9344262295081971E-2</v>
      </c>
      <c r="N139" s="32">
        <f t="shared" si="12"/>
        <v>4.0299906279287721E-2</v>
      </c>
      <c r="O139" s="32">
        <f t="shared" si="13"/>
        <v>0.55763823805060919</v>
      </c>
      <c r="P139" s="30" t="str">
        <f>IF(O139&lt;0.4001,"Ok","")</f>
        <v/>
      </c>
      <c r="Q139" s="22"/>
    </row>
    <row r="140" spans="1:45" x14ac:dyDescent="0.2">
      <c r="A140" s="22" t="s">
        <v>155</v>
      </c>
      <c r="B140" s="80" t="s">
        <v>204</v>
      </c>
      <c r="C140" s="23">
        <v>9941852.7799999993</v>
      </c>
      <c r="D140" s="23">
        <v>12992653.23</v>
      </c>
      <c r="E140" s="23">
        <f t="shared" si="5"/>
        <v>22934506.009999998</v>
      </c>
      <c r="F140" s="34">
        <v>20</v>
      </c>
      <c r="G140" s="34">
        <v>21</v>
      </c>
      <c r="H140" s="77">
        <f t="shared" si="6"/>
        <v>41</v>
      </c>
      <c r="I140" s="36">
        <f t="shared" si="7"/>
        <v>497092.63899999997</v>
      </c>
      <c r="J140" s="36">
        <f t="shared" si="8"/>
        <v>618697.77285714285</v>
      </c>
      <c r="K140" s="82">
        <f t="shared" si="9"/>
        <v>559378.19536585361</v>
      </c>
      <c r="L140" s="32">
        <f t="shared" si="10"/>
        <v>4.3763676148796497E-2</v>
      </c>
      <c r="M140" s="32">
        <f t="shared" si="11"/>
        <v>3.4426229508196723E-2</v>
      </c>
      <c r="N140" s="32">
        <f t="shared" si="12"/>
        <v>3.8425492033739454E-2</v>
      </c>
      <c r="O140" s="32">
        <f t="shared" si="13"/>
        <v>0.59606373008434865</v>
      </c>
      <c r="P140" s="30" t="str">
        <f t="shared" si="14"/>
        <v/>
      </c>
      <c r="Q140" s="22"/>
    </row>
    <row r="141" spans="1:45" x14ac:dyDescent="0.2">
      <c r="A141" s="22" t="s">
        <v>163</v>
      </c>
      <c r="B141" s="80" t="s">
        <v>212</v>
      </c>
      <c r="C141" s="23">
        <v>14965660.74</v>
      </c>
      <c r="D141" s="23">
        <v>11870242.399999999</v>
      </c>
      <c r="E141" s="23">
        <f t="shared" si="5"/>
        <v>26835903.140000001</v>
      </c>
      <c r="F141" s="34">
        <v>20</v>
      </c>
      <c r="G141" s="34">
        <v>21</v>
      </c>
      <c r="H141" s="77">
        <f t="shared" si="6"/>
        <v>41</v>
      </c>
      <c r="I141" s="36">
        <f t="shared" si="7"/>
        <v>748283.03700000001</v>
      </c>
      <c r="J141" s="36">
        <f t="shared" si="8"/>
        <v>565249.63809523801</v>
      </c>
      <c r="K141" s="82">
        <f t="shared" si="9"/>
        <v>654534.22292682924</v>
      </c>
      <c r="L141" s="32">
        <f t="shared" si="10"/>
        <v>4.3763676148796497E-2</v>
      </c>
      <c r="M141" s="32">
        <f t="shared" si="11"/>
        <v>3.4426229508196723E-2</v>
      </c>
      <c r="N141" s="32">
        <f t="shared" si="12"/>
        <v>3.8425492033739454E-2</v>
      </c>
      <c r="O141" s="32">
        <f t="shared" si="13"/>
        <v>0.63448922211808811</v>
      </c>
      <c r="P141" s="30" t="str">
        <f t="shared" si="14"/>
        <v/>
      </c>
      <c r="Q141" s="22"/>
    </row>
    <row r="142" spans="1:45" x14ac:dyDescent="0.2">
      <c r="A142" s="22" t="s">
        <v>169</v>
      </c>
      <c r="B142" s="80" t="s">
        <v>219</v>
      </c>
      <c r="C142" s="23">
        <v>21422352.390000001</v>
      </c>
      <c r="D142" s="23">
        <v>13349781.51</v>
      </c>
      <c r="E142" s="23">
        <f t="shared" si="5"/>
        <v>34772133.899999999</v>
      </c>
      <c r="F142" s="34">
        <v>21</v>
      </c>
      <c r="G142" s="34">
        <v>18</v>
      </c>
      <c r="H142" s="77">
        <f t="shared" si="6"/>
        <v>39</v>
      </c>
      <c r="I142" s="36">
        <f t="shared" si="7"/>
        <v>1020112.0185714286</v>
      </c>
      <c r="J142" s="36">
        <f t="shared" si="8"/>
        <v>741654.52833333332</v>
      </c>
      <c r="K142" s="82">
        <f t="shared" si="9"/>
        <v>891593.17692307686</v>
      </c>
      <c r="L142" s="32">
        <f t="shared" si="10"/>
        <v>4.5951859956236324E-2</v>
      </c>
      <c r="M142" s="32">
        <f t="shared" si="11"/>
        <v>2.9508196721311476E-2</v>
      </c>
      <c r="N142" s="32">
        <f t="shared" si="12"/>
        <v>3.6551077788191187E-2</v>
      </c>
      <c r="O142" s="32">
        <f t="shared" si="13"/>
        <v>0.67104029990627934</v>
      </c>
      <c r="P142" s="30" t="str">
        <f t="shared" si="14"/>
        <v/>
      </c>
      <c r="Q142" s="22"/>
    </row>
    <row r="143" spans="1:45" x14ac:dyDescent="0.2">
      <c r="A143" s="22" t="s">
        <v>160</v>
      </c>
      <c r="B143" s="80" t="s">
        <v>209</v>
      </c>
      <c r="C143" s="23">
        <v>25253128.41</v>
      </c>
      <c r="D143" s="23">
        <v>12176047.870000001</v>
      </c>
      <c r="E143" s="23">
        <f t="shared" si="5"/>
        <v>37429176.280000001</v>
      </c>
      <c r="F143" s="34">
        <v>20</v>
      </c>
      <c r="G143" s="34">
        <v>16</v>
      </c>
      <c r="H143" s="77">
        <f t="shared" si="6"/>
        <v>36</v>
      </c>
      <c r="I143" s="36">
        <f t="shared" si="7"/>
        <v>1262656.4205</v>
      </c>
      <c r="J143" s="36">
        <f t="shared" si="8"/>
        <v>761002.99187500007</v>
      </c>
      <c r="K143" s="82">
        <f t="shared" si="9"/>
        <v>1039699.3411111111</v>
      </c>
      <c r="L143" s="32">
        <f t="shared" si="10"/>
        <v>4.3763676148796497E-2</v>
      </c>
      <c r="M143" s="32">
        <f t="shared" si="11"/>
        <v>2.6229508196721311E-2</v>
      </c>
      <c r="N143" s="32">
        <f t="shared" si="12"/>
        <v>3.3739456419868794E-2</v>
      </c>
      <c r="O143" s="32">
        <f t="shared" si="13"/>
        <v>0.70477975632614809</v>
      </c>
      <c r="P143" s="30" t="str">
        <f t="shared" si="14"/>
        <v/>
      </c>
      <c r="Q143" s="22"/>
    </row>
    <row r="144" spans="1:45" x14ac:dyDescent="0.2">
      <c r="A144" s="22" t="s">
        <v>161</v>
      </c>
      <c r="B144" s="80" t="s">
        <v>210</v>
      </c>
      <c r="C144" s="23">
        <v>9326851.3699999992</v>
      </c>
      <c r="D144" s="23">
        <v>11692811.400000002</v>
      </c>
      <c r="E144" s="23">
        <f t="shared" si="5"/>
        <v>21019662.770000003</v>
      </c>
      <c r="F144" s="34">
        <v>13</v>
      </c>
      <c r="G144" s="34">
        <v>18</v>
      </c>
      <c r="H144" s="77">
        <f t="shared" si="6"/>
        <v>31</v>
      </c>
      <c r="I144" s="36">
        <f t="shared" si="7"/>
        <v>717450.10538461537</v>
      </c>
      <c r="J144" s="36">
        <f t="shared" si="8"/>
        <v>649600.63333333342</v>
      </c>
      <c r="K144" s="82">
        <f t="shared" si="9"/>
        <v>678053.63774193556</v>
      </c>
      <c r="L144" s="32">
        <f t="shared" si="10"/>
        <v>2.8446389496717725E-2</v>
      </c>
      <c r="M144" s="32">
        <f t="shared" si="11"/>
        <v>2.9508196721311476E-2</v>
      </c>
      <c r="N144" s="32">
        <f t="shared" si="12"/>
        <v>2.9053420805998126E-2</v>
      </c>
      <c r="O144" s="32">
        <f t="shared" si="13"/>
        <v>0.73383317713214624</v>
      </c>
      <c r="P144" s="30" t="str">
        <f t="shared" si="14"/>
        <v/>
      </c>
      <c r="Q144" s="22"/>
    </row>
    <row r="145" spans="1:17" x14ac:dyDescent="0.2">
      <c r="A145" s="22" t="s">
        <v>157</v>
      </c>
      <c r="B145" s="80" t="s">
        <v>206</v>
      </c>
      <c r="C145" s="23">
        <v>1667059.12</v>
      </c>
      <c r="D145" s="23">
        <v>8667939.9600000009</v>
      </c>
      <c r="E145" s="23">
        <f t="shared" si="5"/>
        <v>10334999.080000002</v>
      </c>
      <c r="F145" s="34">
        <v>15</v>
      </c>
      <c r="G145" s="34">
        <v>14</v>
      </c>
      <c r="H145" s="77">
        <f t="shared" si="6"/>
        <v>29</v>
      </c>
      <c r="I145" s="36">
        <f t="shared" si="7"/>
        <v>111137.27466666668</v>
      </c>
      <c r="J145" s="36">
        <f t="shared" si="8"/>
        <v>619138.56857142865</v>
      </c>
      <c r="K145" s="82">
        <f t="shared" si="9"/>
        <v>356379.2786206897</v>
      </c>
      <c r="L145" s="32">
        <f t="shared" si="10"/>
        <v>3.2822757111597371E-2</v>
      </c>
      <c r="M145" s="32">
        <f t="shared" si="11"/>
        <v>2.2950819672131147E-2</v>
      </c>
      <c r="N145" s="32">
        <f t="shared" si="12"/>
        <v>2.7179006560449859E-2</v>
      </c>
      <c r="O145" s="32">
        <f t="shared" si="13"/>
        <v>0.76101218369259604</v>
      </c>
      <c r="P145" s="30" t="str">
        <f t="shared" si="14"/>
        <v/>
      </c>
      <c r="Q145" s="22"/>
    </row>
    <row r="146" spans="1:17" x14ac:dyDescent="0.2">
      <c r="A146" s="22" t="s">
        <v>165</v>
      </c>
      <c r="B146" s="80" t="s">
        <v>215</v>
      </c>
      <c r="C146" s="23">
        <v>2602053.7999999998</v>
      </c>
      <c r="D146" s="23">
        <v>6837581.9299999997</v>
      </c>
      <c r="E146" s="23">
        <f t="shared" si="5"/>
        <v>9439635.7300000004</v>
      </c>
      <c r="F146" s="34">
        <v>11</v>
      </c>
      <c r="G146" s="34">
        <v>13</v>
      </c>
      <c r="H146" s="77">
        <f t="shared" si="6"/>
        <v>24</v>
      </c>
      <c r="I146" s="36">
        <f t="shared" si="7"/>
        <v>236550.34545454543</v>
      </c>
      <c r="J146" s="36">
        <f t="shared" si="8"/>
        <v>525967.84076923074</v>
      </c>
      <c r="K146" s="82">
        <f t="shared" si="9"/>
        <v>393318.1554166667</v>
      </c>
      <c r="L146" s="32">
        <f t="shared" si="10"/>
        <v>2.4070021881838075E-2</v>
      </c>
      <c r="M146" s="32">
        <f t="shared" si="11"/>
        <v>2.1311475409836064E-2</v>
      </c>
      <c r="N146" s="32">
        <f t="shared" si="12"/>
        <v>2.2492970946579195E-2</v>
      </c>
      <c r="O146" s="32">
        <f t="shared" si="13"/>
        <v>0.78350515463917525</v>
      </c>
      <c r="P146" s="30" t="str">
        <f t="shared" si="14"/>
        <v/>
      </c>
      <c r="Q146" s="22"/>
    </row>
    <row r="147" spans="1:17" x14ac:dyDescent="0.2">
      <c r="A147" s="22" t="s">
        <v>167</v>
      </c>
      <c r="B147" s="80" t="s">
        <v>217</v>
      </c>
      <c r="C147" s="23">
        <v>6801722.1600000001</v>
      </c>
      <c r="D147" s="23">
        <v>6902207.4899999993</v>
      </c>
      <c r="E147" s="23">
        <f t="shared" si="5"/>
        <v>13703929.649999999</v>
      </c>
      <c r="F147" s="34">
        <v>10</v>
      </c>
      <c r="G147" s="34">
        <v>12</v>
      </c>
      <c r="H147" s="77">
        <f t="shared" si="6"/>
        <v>22</v>
      </c>
      <c r="I147" s="36">
        <f t="shared" si="7"/>
        <v>680172.21600000001</v>
      </c>
      <c r="J147" s="36">
        <f t="shared" si="8"/>
        <v>575183.9574999999</v>
      </c>
      <c r="K147" s="82">
        <f t="shared" si="9"/>
        <v>622905.89318181807</v>
      </c>
      <c r="L147" s="32">
        <f t="shared" si="10"/>
        <v>2.1881838074398249E-2</v>
      </c>
      <c r="M147" s="32">
        <f t="shared" si="11"/>
        <v>1.9672131147540985E-2</v>
      </c>
      <c r="N147" s="32">
        <f t="shared" si="12"/>
        <v>2.0618556701030927E-2</v>
      </c>
      <c r="O147" s="32">
        <f t="shared" si="13"/>
        <v>0.80412371134020622</v>
      </c>
      <c r="P147" s="30" t="str">
        <f t="shared" si="14"/>
        <v/>
      </c>
      <c r="Q147" s="22"/>
    </row>
    <row r="148" spans="1:17" x14ac:dyDescent="0.2">
      <c r="A148" s="22" t="s">
        <v>170</v>
      </c>
      <c r="B148" s="80" t="s">
        <v>231</v>
      </c>
      <c r="C148" s="23">
        <v>0</v>
      </c>
      <c r="D148" s="23">
        <v>13248247.390000001</v>
      </c>
      <c r="E148" s="23">
        <f t="shared" si="5"/>
        <v>13248247.390000001</v>
      </c>
      <c r="F148" s="34">
        <v>0</v>
      </c>
      <c r="G148" s="34">
        <v>21</v>
      </c>
      <c r="H148" s="77">
        <f t="shared" si="6"/>
        <v>21</v>
      </c>
      <c r="I148" s="36"/>
      <c r="J148" s="36">
        <f t="shared" ref="J148:J169" si="15">D148/G148</f>
        <v>630868.92333333334</v>
      </c>
      <c r="K148" s="82">
        <f t="shared" ref="K148:K169" si="16">E148/H148</f>
        <v>630868.92333333334</v>
      </c>
      <c r="L148" s="32">
        <f t="shared" si="10"/>
        <v>0</v>
      </c>
      <c r="M148" s="32">
        <f t="shared" si="11"/>
        <v>3.4426229508196723E-2</v>
      </c>
      <c r="N148" s="32">
        <f t="shared" si="12"/>
        <v>1.9681349578256794E-2</v>
      </c>
      <c r="O148" s="32">
        <f t="shared" si="13"/>
        <v>0.82380506091846306</v>
      </c>
      <c r="P148" s="30" t="str">
        <f t="shared" si="14"/>
        <v/>
      </c>
      <c r="Q148" s="22"/>
    </row>
    <row r="149" spans="1:17" x14ac:dyDescent="0.2">
      <c r="A149" s="22" t="s">
        <v>146</v>
      </c>
      <c r="B149" s="80" t="s">
        <v>195</v>
      </c>
      <c r="C149" s="23">
        <v>10778301.390000001</v>
      </c>
      <c r="D149" s="23">
        <v>6067337.4799999995</v>
      </c>
      <c r="E149" s="23">
        <f t="shared" si="5"/>
        <v>16845638.870000001</v>
      </c>
      <c r="F149" s="34">
        <v>8</v>
      </c>
      <c r="G149" s="34">
        <v>13</v>
      </c>
      <c r="H149" s="77">
        <f t="shared" si="6"/>
        <v>21</v>
      </c>
      <c r="I149" s="36">
        <f>C149/F149</f>
        <v>1347287.6737500001</v>
      </c>
      <c r="J149" s="36">
        <f t="shared" si="15"/>
        <v>466718.26769230765</v>
      </c>
      <c r="K149" s="82">
        <f t="shared" si="16"/>
        <v>802173.27952380956</v>
      </c>
      <c r="L149" s="32">
        <f t="shared" si="10"/>
        <v>1.7505470459518599E-2</v>
      </c>
      <c r="M149" s="32">
        <f t="shared" si="11"/>
        <v>2.1311475409836064E-2</v>
      </c>
      <c r="N149" s="32">
        <f t="shared" si="12"/>
        <v>1.9681349578256794E-2</v>
      </c>
      <c r="O149" s="32">
        <f t="shared" si="13"/>
        <v>0.84348641049671991</v>
      </c>
      <c r="P149" s="30" t="str">
        <f t="shared" si="14"/>
        <v/>
      </c>
      <c r="Q149" s="22"/>
    </row>
    <row r="150" spans="1:17" x14ac:dyDescent="0.2">
      <c r="A150" s="22" t="s">
        <v>171</v>
      </c>
      <c r="B150" s="80" t="s">
        <v>193</v>
      </c>
      <c r="C150" s="30"/>
      <c r="D150" s="23">
        <v>12858126.42</v>
      </c>
      <c r="E150" s="23">
        <f t="shared" si="5"/>
        <v>12858126.42</v>
      </c>
      <c r="F150" s="34">
        <v>0</v>
      </c>
      <c r="G150" s="34">
        <v>20</v>
      </c>
      <c r="H150" s="77">
        <f t="shared" si="6"/>
        <v>20</v>
      </c>
      <c r="I150" s="36"/>
      <c r="J150" s="36">
        <f t="shared" si="15"/>
        <v>642906.321</v>
      </c>
      <c r="K150" s="82">
        <f t="shared" si="16"/>
        <v>642906.321</v>
      </c>
      <c r="L150" s="32">
        <f t="shared" si="10"/>
        <v>0</v>
      </c>
      <c r="M150" s="32">
        <f t="shared" si="11"/>
        <v>3.2786885245901641E-2</v>
      </c>
      <c r="N150" s="32">
        <f t="shared" si="12"/>
        <v>1.874414245548266E-2</v>
      </c>
      <c r="O150" s="32">
        <f t="shared" si="13"/>
        <v>0.86223055295220252</v>
      </c>
      <c r="P150" s="30" t="str">
        <f t="shared" si="14"/>
        <v/>
      </c>
      <c r="Q150" s="22"/>
    </row>
    <row r="151" spans="1:17" x14ac:dyDescent="0.2">
      <c r="A151" s="22" t="s">
        <v>172</v>
      </c>
      <c r="B151" s="80" t="s">
        <v>213</v>
      </c>
      <c r="C151" s="23">
        <v>0</v>
      </c>
      <c r="D151" s="23">
        <v>11022771.93</v>
      </c>
      <c r="E151" s="23">
        <f t="shared" si="5"/>
        <v>11022771.93</v>
      </c>
      <c r="F151" s="34">
        <v>0</v>
      </c>
      <c r="G151" s="34">
        <v>18</v>
      </c>
      <c r="H151" s="77">
        <f t="shared" si="6"/>
        <v>18</v>
      </c>
      <c r="I151" s="36"/>
      <c r="J151" s="36">
        <f t="shared" si="15"/>
        <v>612376.21833333327</v>
      </c>
      <c r="K151" s="82">
        <f t="shared" si="16"/>
        <v>612376.21833333327</v>
      </c>
      <c r="L151" s="32">
        <f t="shared" si="10"/>
        <v>0</v>
      </c>
      <c r="M151" s="32">
        <f t="shared" si="11"/>
        <v>2.9508196721311476E-2</v>
      </c>
      <c r="N151" s="32">
        <f t="shared" si="12"/>
        <v>1.6869728209934397E-2</v>
      </c>
      <c r="O151" s="32">
        <f t="shared" si="13"/>
        <v>0.8791002811621369</v>
      </c>
      <c r="P151" s="30" t="str">
        <f t="shared" si="14"/>
        <v/>
      </c>
      <c r="Q151" s="22"/>
    </row>
    <row r="152" spans="1:17" x14ac:dyDescent="0.2">
      <c r="A152" s="22" t="s">
        <v>156</v>
      </c>
      <c r="B152" s="80" t="s">
        <v>205</v>
      </c>
      <c r="C152" s="23">
        <v>7468930.2199999997</v>
      </c>
      <c r="D152" s="23">
        <v>4486911.1099999994</v>
      </c>
      <c r="E152" s="23">
        <f t="shared" si="5"/>
        <v>11955841.329999998</v>
      </c>
      <c r="F152" s="34">
        <v>8</v>
      </c>
      <c r="G152" s="34">
        <v>8</v>
      </c>
      <c r="H152" s="77">
        <f t="shared" si="6"/>
        <v>16</v>
      </c>
      <c r="I152" s="36">
        <f t="shared" ref="I152:I157" si="17">C152/F152</f>
        <v>933616.27749999997</v>
      </c>
      <c r="J152" s="36">
        <f t="shared" si="15"/>
        <v>560863.88874999993</v>
      </c>
      <c r="K152" s="82">
        <f t="shared" si="16"/>
        <v>747240.08312499989</v>
      </c>
      <c r="L152" s="32">
        <f t="shared" si="10"/>
        <v>1.7505470459518599E-2</v>
      </c>
      <c r="M152" s="32">
        <f t="shared" si="11"/>
        <v>1.3114754098360656E-2</v>
      </c>
      <c r="N152" s="32">
        <f t="shared" si="12"/>
        <v>1.499531396438613E-2</v>
      </c>
      <c r="O152" s="32">
        <f t="shared" si="13"/>
        <v>0.89409559512652304</v>
      </c>
      <c r="P152" s="30" t="str">
        <f t="shared" si="14"/>
        <v/>
      </c>
      <c r="Q152" s="22"/>
    </row>
    <row r="153" spans="1:17" x14ac:dyDescent="0.2">
      <c r="A153" s="22" t="s">
        <v>152</v>
      </c>
      <c r="B153" s="80" t="s">
        <v>201</v>
      </c>
      <c r="C153" s="23">
        <v>5232582.46</v>
      </c>
      <c r="D153" s="23">
        <v>5274839.2700000005</v>
      </c>
      <c r="E153" s="23">
        <f t="shared" si="5"/>
        <v>10507421.73</v>
      </c>
      <c r="F153" s="34">
        <v>6</v>
      </c>
      <c r="G153" s="34">
        <v>8</v>
      </c>
      <c r="H153" s="77">
        <f t="shared" si="6"/>
        <v>14</v>
      </c>
      <c r="I153" s="36">
        <f t="shared" si="17"/>
        <v>872097.07666666666</v>
      </c>
      <c r="J153" s="36">
        <f t="shared" si="15"/>
        <v>659354.90875000006</v>
      </c>
      <c r="K153" s="82">
        <f t="shared" si="16"/>
        <v>750530.12357142859</v>
      </c>
      <c r="L153" s="32">
        <f t="shared" si="10"/>
        <v>1.3129102844638949E-2</v>
      </c>
      <c r="M153" s="32">
        <f t="shared" si="11"/>
        <v>1.3114754098360656E-2</v>
      </c>
      <c r="N153" s="32">
        <f t="shared" si="12"/>
        <v>1.3120899718837863E-2</v>
      </c>
      <c r="O153" s="32">
        <f t="shared" si="13"/>
        <v>0.90721649484536093</v>
      </c>
      <c r="P153" s="30" t="str">
        <f t="shared" si="14"/>
        <v/>
      </c>
      <c r="Q153" s="22"/>
    </row>
    <row r="154" spans="1:17" x14ac:dyDescent="0.2">
      <c r="A154" s="22" t="s">
        <v>151</v>
      </c>
      <c r="B154" s="80" t="s">
        <v>200</v>
      </c>
      <c r="C154" s="23">
        <v>3543569.13</v>
      </c>
      <c r="D154" s="23">
        <v>3767329.13</v>
      </c>
      <c r="E154" s="23">
        <f t="shared" si="5"/>
        <v>7310898.2599999998</v>
      </c>
      <c r="F154" s="34">
        <v>6</v>
      </c>
      <c r="G154" s="34">
        <v>8</v>
      </c>
      <c r="H154" s="77">
        <f t="shared" si="6"/>
        <v>14</v>
      </c>
      <c r="I154" s="36">
        <f t="shared" si="17"/>
        <v>590594.85499999998</v>
      </c>
      <c r="J154" s="36">
        <f t="shared" si="15"/>
        <v>470916.14124999999</v>
      </c>
      <c r="K154" s="82">
        <f t="shared" si="16"/>
        <v>522207.01857142855</v>
      </c>
      <c r="L154" s="32">
        <f t="shared" si="10"/>
        <v>1.3129102844638949E-2</v>
      </c>
      <c r="M154" s="32">
        <f t="shared" si="11"/>
        <v>1.3114754098360656E-2</v>
      </c>
      <c r="N154" s="32">
        <f t="shared" si="12"/>
        <v>1.3120899718837863E-2</v>
      </c>
      <c r="O154" s="32">
        <f t="shared" si="13"/>
        <v>0.92033739456419883</v>
      </c>
      <c r="P154" s="30" t="str">
        <f t="shared" si="14"/>
        <v/>
      </c>
      <c r="Q154" s="22"/>
    </row>
    <row r="155" spans="1:17" x14ac:dyDescent="0.2">
      <c r="A155" s="22" t="s">
        <v>147</v>
      </c>
      <c r="B155" s="80" t="s">
        <v>196</v>
      </c>
      <c r="C155" s="23">
        <v>707300.16</v>
      </c>
      <c r="D155" s="23">
        <v>3623687.2399999998</v>
      </c>
      <c r="E155" s="23">
        <f t="shared" si="5"/>
        <v>4330987.3999999994</v>
      </c>
      <c r="F155" s="34">
        <v>5</v>
      </c>
      <c r="G155" s="34">
        <v>8</v>
      </c>
      <c r="H155" s="77">
        <f t="shared" si="6"/>
        <v>13</v>
      </c>
      <c r="I155" s="36">
        <f t="shared" si="17"/>
        <v>141460.03200000001</v>
      </c>
      <c r="J155" s="36">
        <f t="shared" si="15"/>
        <v>452960.90499999997</v>
      </c>
      <c r="K155" s="82">
        <f t="shared" si="16"/>
        <v>333152.87692307687</v>
      </c>
      <c r="L155" s="32">
        <f t="shared" si="10"/>
        <v>1.0940919037199124E-2</v>
      </c>
      <c r="M155" s="32">
        <f t="shared" si="11"/>
        <v>1.3114754098360656E-2</v>
      </c>
      <c r="N155" s="32">
        <f t="shared" si="12"/>
        <v>1.2183692596063731E-2</v>
      </c>
      <c r="O155" s="32">
        <f t="shared" si="13"/>
        <v>0.93252108716026261</v>
      </c>
      <c r="P155" s="30" t="str">
        <f t="shared" si="14"/>
        <v/>
      </c>
      <c r="Q155" s="22"/>
    </row>
    <row r="156" spans="1:17" x14ac:dyDescent="0.2">
      <c r="A156" s="22" t="s">
        <v>154</v>
      </c>
      <c r="B156" s="80" t="s">
        <v>203</v>
      </c>
      <c r="C156" s="23">
        <v>4190410.26</v>
      </c>
      <c r="D156" s="23">
        <v>3393687.9899999998</v>
      </c>
      <c r="E156" s="23">
        <f t="shared" si="5"/>
        <v>7584098.25</v>
      </c>
      <c r="F156" s="34">
        <v>4</v>
      </c>
      <c r="G156" s="34">
        <v>6</v>
      </c>
      <c r="H156" s="77">
        <f t="shared" si="6"/>
        <v>10</v>
      </c>
      <c r="I156" s="36">
        <f t="shared" si="17"/>
        <v>1047602.5649999999</v>
      </c>
      <c r="J156" s="36">
        <f t="shared" si="15"/>
        <v>565614.66499999992</v>
      </c>
      <c r="K156" s="82">
        <f t="shared" si="16"/>
        <v>758409.82499999995</v>
      </c>
      <c r="L156" s="32">
        <f t="shared" si="10"/>
        <v>8.7527352297592995E-3</v>
      </c>
      <c r="M156" s="32">
        <f t="shared" si="11"/>
        <v>9.8360655737704927E-3</v>
      </c>
      <c r="N156" s="32">
        <f t="shared" si="12"/>
        <v>9.3720712277413302E-3</v>
      </c>
      <c r="O156" s="32">
        <f t="shared" si="13"/>
        <v>0.94189315838800391</v>
      </c>
      <c r="P156" s="30" t="str">
        <f t="shared" si="14"/>
        <v/>
      </c>
      <c r="Q156" s="22"/>
    </row>
    <row r="157" spans="1:17" x14ac:dyDescent="0.2">
      <c r="A157" s="22" t="s">
        <v>142</v>
      </c>
      <c r="B157" s="80" t="s">
        <v>190</v>
      </c>
      <c r="C157" s="23">
        <v>3125652.26</v>
      </c>
      <c r="D157" s="23">
        <v>2723857.31</v>
      </c>
      <c r="E157" s="23">
        <f t="shared" si="5"/>
        <v>5849509.5700000003</v>
      </c>
      <c r="F157" s="34">
        <v>5</v>
      </c>
      <c r="G157" s="34">
        <v>4</v>
      </c>
      <c r="H157" s="77">
        <f t="shared" si="6"/>
        <v>9</v>
      </c>
      <c r="I157" s="36">
        <f t="shared" si="17"/>
        <v>625130.45199999993</v>
      </c>
      <c r="J157" s="36">
        <f t="shared" si="15"/>
        <v>680964.32750000001</v>
      </c>
      <c r="K157" s="82">
        <f t="shared" si="16"/>
        <v>649945.50777777785</v>
      </c>
      <c r="L157" s="32">
        <f t="shared" si="10"/>
        <v>1.0940919037199124E-2</v>
      </c>
      <c r="M157" s="32">
        <f t="shared" si="11"/>
        <v>6.5573770491803279E-3</v>
      </c>
      <c r="N157" s="32">
        <f t="shared" si="12"/>
        <v>8.4348641049671984E-3</v>
      </c>
      <c r="O157" s="32">
        <f t="shared" si="13"/>
        <v>0.9503280224929711</v>
      </c>
      <c r="P157" s="30" t="str">
        <f t="shared" si="14"/>
        <v/>
      </c>
      <c r="Q157" s="22"/>
    </row>
    <row r="158" spans="1:17" x14ac:dyDescent="0.2">
      <c r="A158" s="22" t="s">
        <v>183</v>
      </c>
      <c r="B158" s="80" t="s">
        <v>226</v>
      </c>
      <c r="C158" s="23">
        <v>0</v>
      </c>
      <c r="D158" s="23">
        <v>4696013.33</v>
      </c>
      <c r="E158" s="23">
        <f t="shared" si="5"/>
        <v>4696013.33</v>
      </c>
      <c r="F158" s="34">
        <v>0</v>
      </c>
      <c r="G158" s="34">
        <v>8</v>
      </c>
      <c r="H158" s="77">
        <f t="shared" si="6"/>
        <v>8</v>
      </c>
      <c r="I158" s="36"/>
      <c r="J158" s="36">
        <f t="shared" si="15"/>
        <v>587001.66625000001</v>
      </c>
      <c r="K158" s="82">
        <f t="shared" si="16"/>
        <v>587001.66625000001</v>
      </c>
      <c r="L158" s="32">
        <f t="shared" si="10"/>
        <v>0</v>
      </c>
      <c r="M158" s="32">
        <f t="shared" si="11"/>
        <v>1.3114754098360656E-2</v>
      </c>
      <c r="N158" s="32">
        <f t="shared" si="12"/>
        <v>7.4976569821930648E-3</v>
      </c>
      <c r="O158" s="32">
        <f t="shared" si="13"/>
        <v>0.95782567947516417</v>
      </c>
      <c r="P158" s="30" t="str">
        <f t="shared" si="14"/>
        <v/>
      </c>
      <c r="Q158" s="22"/>
    </row>
    <row r="159" spans="1:17" x14ac:dyDescent="0.2">
      <c r="A159" s="22" t="s">
        <v>162</v>
      </c>
      <c r="B159" s="80" t="s">
        <v>211</v>
      </c>
      <c r="C159" s="23">
        <v>4819458.62</v>
      </c>
      <c r="D159" s="23">
        <v>2184268.41</v>
      </c>
      <c r="E159" s="23">
        <f t="shared" si="5"/>
        <v>7003727.0300000003</v>
      </c>
      <c r="F159" s="34">
        <v>3</v>
      </c>
      <c r="G159" s="34">
        <v>4</v>
      </c>
      <c r="H159" s="77">
        <f t="shared" si="6"/>
        <v>7</v>
      </c>
      <c r="I159" s="36">
        <f>C159/F159</f>
        <v>1606486.2066666668</v>
      </c>
      <c r="J159" s="36">
        <f t="shared" si="15"/>
        <v>546067.10250000004</v>
      </c>
      <c r="K159" s="82">
        <f t="shared" si="16"/>
        <v>1000532.4328571429</v>
      </c>
      <c r="L159" s="32">
        <f t="shared" si="10"/>
        <v>6.5645514223194746E-3</v>
      </c>
      <c r="M159" s="32">
        <f t="shared" si="11"/>
        <v>6.5573770491803279E-3</v>
      </c>
      <c r="N159" s="32">
        <f t="shared" si="12"/>
        <v>6.5604498594189313E-3</v>
      </c>
      <c r="O159" s="32">
        <f t="shared" si="13"/>
        <v>0.96438612933458312</v>
      </c>
      <c r="P159" s="30" t="str">
        <f t="shared" si="14"/>
        <v/>
      </c>
      <c r="Q159" s="22"/>
    </row>
    <row r="160" spans="1:17" x14ac:dyDescent="0.2">
      <c r="A160" s="22" t="s">
        <v>173</v>
      </c>
      <c r="B160" s="80" t="s">
        <v>220</v>
      </c>
      <c r="C160" s="23">
        <v>0</v>
      </c>
      <c r="D160" s="23">
        <v>4178217.5399999991</v>
      </c>
      <c r="E160" s="23">
        <f t="shared" si="5"/>
        <v>4178217.5399999991</v>
      </c>
      <c r="F160" s="34">
        <v>0</v>
      </c>
      <c r="G160" s="34">
        <v>6</v>
      </c>
      <c r="H160" s="77">
        <f t="shared" si="6"/>
        <v>6</v>
      </c>
      <c r="I160" s="36"/>
      <c r="J160" s="36">
        <f t="shared" si="15"/>
        <v>696369.58999999985</v>
      </c>
      <c r="K160" s="82">
        <f t="shared" si="16"/>
        <v>696369.58999999985</v>
      </c>
      <c r="L160" s="32">
        <f t="shared" si="10"/>
        <v>0</v>
      </c>
      <c r="M160" s="32">
        <f t="shared" si="11"/>
        <v>9.8360655737704927E-3</v>
      </c>
      <c r="N160" s="32">
        <f t="shared" si="12"/>
        <v>5.6232427366447986E-3</v>
      </c>
      <c r="O160" s="32">
        <f t="shared" si="13"/>
        <v>0.97000937207122795</v>
      </c>
      <c r="P160" s="30" t="str">
        <f t="shared" si="14"/>
        <v/>
      </c>
      <c r="Q160" s="22"/>
    </row>
    <row r="161" spans="1:16" x14ac:dyDescent="0.2">
      <c r="A161" s="22" t="s">
        <v>150</v>
      </c>
      <c r="B161" s="80" t="s">
        <v>199</v>
      </c>
      <c r="C161" s="23">
        <v>4034308.41</v>
      </c>
      <c r="D161" s="23">
        <v>2603027.96</v>
      </c>
      <c r="E161" s="23">
        <f t="shared" si="5"/>
        <v>6637336.3700000001</v>
      </c>
      <c r="F161" s="34">
        <v>3</v>
      </c>
      <c r="G161" s="34">
        <v>3</v>
      </c>
      <c r="H161" s="77">
        <f t="shared" si="6"/>
        <v>6</v>
      </c>
      <c r="I161" s="36">
        <f>C161/F161</f>
        <v>1344769.47</v>
      </c>
      <c r="J161" s="36">
        <f t="shared" si="15"/>
        <v>867675.98666666669</v>
      </c>
      <c r="K161" s="82">
        <f t="shared" si="16"/>
        <v>1106222.7283333333</v>
      </c>
      <c r="L161" s="32">
        <f t="shared" si="10"/>
        <v>6.5645514223194746E-3</v>
      </c>
      <c r="M161" s="32">
        <f t="shared" si="11"/>
        <v>4.9180327868852463E-3</v>
      </c>
      <c r="N161" s="32">
        <f t="shared" si="12"/>
        <v>5.6232427366447986E-3</v>
      </c>
      <c r="O161" s="32">
        <f t="shared" si="13"/>
        <v>0.97563261480787278</v>
      </c>
      <c r="P161" s="30" t="str">
        <f t="shared" si="14"/>
        <v/>
      </c>
    </row>
    <row r="162" spans="1:16" x14ac:dyDescent="0.2">
      <c r="A162" s="22" t="s">
        <v>179</v>
      </c>
      <c r="B162" s="80" t="s">
        <v>222</v>
      </c>
      <c r="C162" s="23">
        <v>0</v>
      </c>
      <c r="D162" s="23">
        <v>3196986.66</v>
      </c>
      <c r="E162" s="23">
        <f t="shared" si="5"/>
        <v>3196986.66</v>
      </c>
      <c r="F162" s="34">
        <v>0</v>
      </c>
      <c r="G162" s="34">
        <v>4</v>
      </c>
      <c r="H162" s="77">
        <f t="shared" si="6"/>
        <v>4</v>
      </c>
      <c r="I162" s="36"/>
      <c r="J162" s="36">
        <f t="shared" si="15"/>
        <v>799246.66500000004</v>
      </c>
      <c r="K162" s="82">
        <f t="shared" si="16"/>
        <v>799246.66500000004</v>
      </c>
      <c r="L162" s="32">
        <f t="shared" si="10"/>
        <v>0</v>
      </c>
      <c r="M162" s="32">
        <f t="shared" si="11"/>
        <v>6.5573770491803279E-3</v>
      </c>
      <c r="N162" s="32">
        <f t="shared" si="12"/>
        <v>3.7488284910965324E-3</v>
      </c>
      <c r="O162" s="32">
        <f t="shared" si="13"/>
        <v>0.97938144329896926</v>
      </c>
      <c r="P162" s="30" t="str">
        <f t="shared" si="14"/>
        <v/>
      </c>
    </row>
    <row r="163" spans="1:16" x14ac:dyDescent="0.2">
      <c r="A163" s="22" t="s">
        <v>180</v>
      </c>
      <c r="B163" s="80" t="s">
        <v>223</v>
      </c>
      <c r="C163" s="23">
        <v>0</v>
      </c>
      <c r="D163" s="23">
        <v>2715305.7199999997</v>
      </c>
      <c r="E163" s="23">
        <f t="shared" si="5"/>
        <v>2715305.7199999997</v>
      </c>
      <c r="F163" s="34">
        <v>0</v>
      </c>
      <c r="G163" s="34">
        <v>4</v>
      </c>
      <c r="H163" s="77">
        <f t="shared" si="6"/>
        <v>4</v>
      </c>
      <c r="I163" s="36"/>
      <c r="J163" s="36">
        <f t="shared" si="15"/>
        <v>678826.42999999993</v>
      </c>
      <c r="K163" s="82">
        <f t="shared" si="16"/>
        <v>678826.42999999993</v>
      </c>
      <c r="L163" s="32">
        <f t="shared" si="10"/>
        <v>0</v>
      </c>
      <c r="M163" s="32">
        <f t="shared" si="11"/>
        <v>6.5573770491803279E-3</v>
      </c>
      <c r="N163" s="32">
        <f t="shared" si="12"/>
        <v>3.7488284910965324E-3</v>
      </c>
      <c r="O163" s="32">
        <f t="shared" si="13"/>
        <v>0.98313027179006574</v>
      </c>
      <c r="P163" s="30" t="str">
        <f t="shared" si="14"/>
        <v/>
      </c>
    </row>
    <row r="164" spans="1:16" x14ac:dyDescent="0.2">
      <c r="A164" s="22" t="s">
        <v>174</v>
      </c>
      <c r="B164" s="80" t="s">
        <v>227</v>
      </c>
      <c r="C164" s="23">
        <v>0</v>
      </c>
      <c r="D164" s="23">
        <v>1311248</v>
      </c>
      <c r="E164" s="23">
        <f t="shared" si="5"/>
        <v>1311248</v>
      </c>
      <c r="F164" s="34">
        <v>0</v>
      </c>
      <c r="G164" s="34">
        <v>3</v>
      </c>
      <c r="H164" s="77">
        <f t="shared" si="6"/>
        <v>3</v>
      </c>
      <c r="I164" s="36"/>
      <c r="J164" s="36">
        <f t="shared" si="15"/>
        <v>437082.66666666669</v>
      </c>
      <c r="K164" s="82">
        <f t="shared" si="16"/>
        <v>437082.66666666669</v>
      </c>
      <c r="L164" s="32">
        <f t="shared" si="10"/>
        <v>0</v>
      </c>
      <c r="M164" s="32">
        <f t="shared" si="11"/>
        <v>4.9180327868852463E-3</v>
      </c>
      <c r="N164" s="32">
        <f t="shared" si="12"/>
        <v>2.8116213683223993E-3</v>
      </c>
      <c r="O164" s="32">
        <f t="shared" si="13"/>
        <v>0.98594189315838809</v>
      </c>
      <c r="P164" s="30" t="str">
        <f t="shared" si="14"/>
        <v/>
      </c>
    </row>
    <row r="165" spans="1:16" x14ac:dyDescent="0.2">
      <c r="A165" s="22" t="s">
        <v>181</v>
      </c>
      <c r="B165" s="80" t="s">
        <v>224</v>
      </c>
      <c r="C165" s="23">
        <v>0</v>
      </c>
      <c r="D165" s="23">
        <v>1811625.0699999998</v>
      </c>
      <c r="E165" s="23">
        <f t="shared" si="5"/>
        <v>1811625.0699999998</v>
      </c>
      <c r="F165" s="34">
        <v>0</v>
      </c>
      <c r="G165" s="34">
        <v>2</v>
      </c>
      <c r="H165" s="77">
        <f t="shared" si="6"/>
        <v>2</v>
      </c>
      <c r="I165" s="36"/>
      <c r="J165" s="36">
        <f t="shared" si="15"/>
        <v>905812.53499999992</v>
      </c>
      <c r="K165" s="82">
        <f t="shared" si="16"/>
        <v>905812.53499999992</v>
      </c>
      <c r="L165" s="32">
        <f t="shared" si="10"/>
        <v>0</v>
      </c>
      <c r="M165" s="32">
        <f t="shared" si="11"/>
        <v>3.2786885245901639E-3</v>
      </c>
      <c r="N165" s="32">
        <f t="shared" si="12"/>
        <v>1.8744142455482662E-3</v>
      </c>
      <c r="O165" s="32">
        <f t="shared" si="13"/>
        <v>0.98781630740393633</v>
      </c>
      <c r="P165" s="30" t="str">
        <f t="shared" si="14"/>
        <v/>
      </c>
    </row>
    <row r="166" spans="1:16" x14ac:dyDescent="0.2">
      <c r="A166" s="22" t="s">
        <v>178</v>
      </c>
      <c r="B166" s="80" t="s">
        <v>221</v>
      </c>
      <c r="C166" s="23">
        <v>0</v>
      </c>
      <c r="D166" s="23">
        <v>1589102.91</v>
      </c>
      <c r="E166" s="23">
        <f t="shared" si="5"/>
        <v>1589102.91</v>
      </c>
      <c r="F166" s="34">
        <v>0</v>
      </c>
      <c r="G166" s="34">
        <v>2</v>
      </c>
      <c r="H166" s="77">
        <f t="shared" si="6"/>
        <v>2</v>
      </c>
      <c r="I166" s="36"/>
      <c r="J166" s="36">
        <f t="shared" si="15"/>
        <v>794551.45499999996</v>
      </c>
      <c r="K166" s="82">
        <f t="shared" si="16"/>
        <v>794551.45499999996</v>
      </c>
      <c r="L166" s="32">
        <f t="shared" si="10"/>
        <v>0</v>
      </c>
      <c r="M166" s="32">
        <f t="shared" si="11"/>
        <v>3.2786885245901639E-3</v>
      </c>
      <c r="N166" s="32">
        <f t="shared" si="12"/>
        <v>1.8744142455482662E-3</v>
      </c>
      <c r="O166" s="32">
        <f t="shared" si="13"/>
        <v>0.98969072164948457</v>
      </c>
      <c r="P166" s="30" t="str">
        <f t="shared" si="14"/>
        <v/>
      </c>
    </row>
    <row r="167" spans="1:16" x14ac:dyDescent="0.2">
      <c r="A167" s="22" t="s">
        <v>182</v>
      </c>
      <c r="B167" s="80" t="s">
        <v>225</v>
      </c>
      <c r="C167" s="23">
        <v>0</v>
      </c>
      <c r="D167" s="23">
        <v>1412452.6800000002</v>
      </c>
      <c r="E167" s="23">
        <f t="shared" si="5"/>
        <v>1412452.6800000002</v>
      </c>
      <c r="F167" s="34">
        <v>0</v>
      </c>
      <c r="G167" s="34">
        <v>2</v>
      </c>
      <c r="H167" s="77">
        <f t="shared" si="6"/>
        <v>2</v>
      </c>
      <c r="I167" s="36"/>
      <c r="J167" s="36">
        <f t="shared" si="15"/>
        <v>706226.34000000008</v>
      </c>
      <c r="K167" s="82">
        <f t="shared" si="16"/>
        <v>706226.34000000008</v>
      </c>
      <c r="L167" s="32">
        <f t="shared" si="10"/>
        <v>0</v>
      </c>
      <c r="M167" s="32">
        <f t="shared" si="11"/>
        <v>3.2786885245901639E-3</v>
      </c>
      <c r="N167" s="32">
        <f t="shared" si="12"/>
        <v>1.8744142455482662E-3</v>
      </c>
      <c r="O167" s="32">
        <f t="shared" si="13"/>
        <v>0.99156513589503281</v>
      </c>
      <c r="P167" s="30" t="str">
        <f t="shared" si="14"/>
        <v/>
      </c>
    </row>
    <row r="168" spans="1:16" x14ac:dyDescent="0.2">
      <c r="A168" s="22" t="s">
        <v>177</v>
      </c>
      <c r="B168" s="80" t="s">
        <v>230</v>
      </c>
      <c r="C168" s="23">
        <v>0</v>
      </c>
      <c r="D168" s="23">
        <v>1367799.1</v>
      </c>
      <c r="E168" s="23">
        <f t="shared" si="5"/>
        <v>1367799.1</v>
      </c>
      <c r="F168" s="34">
        <v>0</v>
      </c>
      <c r="G168" s="34">
        <v>2</v>
      </c>
      <c r="H168" s="77">
        <f t="shared" si="6"/>
        <v>2</v>
      </c>
      <c r="I168" s="36"/>
      <c r="J168" s="36">
        <f t="shared" si="15"/>
        <v>683899.55</v>
      </c>
      <c r="K168" s="82">
        <f t="shared" si="16"/>
        <v>683899.55</v>
      </c>
      <c r="L168" s="32">
        <f t="shared" si="10"/>
        <v>0</v>
      </c>
      <c r="M168" s="32">
        <f t="shared" si="11"/>
        <v>3.2786885245901639E-3</v>
      </c>
      <c r="N168" s="32">
        <f t="shared" si="12"/>
        <v>1.8744142455482662E-3</v>
      </c>
      <c r="O168" s="32">
        <f t="shared" si="13"/>
        <v>0.99343955014058105</v>
      </c>
      <c r="P168" s="30" t="str">
        <f t="shared" si="14"/>
        <v/>
      </c>
    </row>
    <row r="169" spans="1:16" x14ac:dyDescent="0.2">
      <c r="A169" s="22" t="s">
        <v>175</v>
      </c>
      <c r="B169" s="80" t="s">
        <v>228</v>
      </c>
      <c r="C169" s="23">
        <v>0</v>
      </c>
      <c r="D169" s="23">
        <v>944209.5</v>
      </c>
      <c r="E169" s="23">
        <f t="shared" si="5"/>
        <v>944209.5</v>
      </c>
      <c r="F169" s="34">
        <v>0</v>
      </c>
      <c r="G169" s="34">
        <v>2</v>
      </c>
      <c r="H169" s="77">
        <f t="shared" si="6"/>
        <v>2</v>
      </c>
      <c r="I169" s="36"/>
      <c r="J169" s="36">
        <f t="shared" si="15"/>
        <v>472104.75</v>
      </c>
      <c r="K169" s="82">
        <f t="shared" si="16"/>
        <v>472104.75</v>
      </c>
      <c r="L169" s="32">
        <f t="shared" si="10"/>
        <v>0</v>
      </c>
      <c r="M169" s="32">
        <f t="shared" si="11"/>
        <v>3.2786885245901639E-3</v>
      </c>
      <c r="N169" s="32">
        <f t="shared" si="12"/>
        <v>1.8744142455482662E-3</v>
      </c>
      <c r="O169" s="32">
        <f t="shared" si="13"/>
        <v>0.99531396438612929</v>
      </c>
      <c r="P169" s="30" t="str">
        <f t="shared" si="14"/>
        <v/>
      </c>
    </row>
    <row r="170" spans="1:16" x14ac:dyDescent="0.2">
      <c r="A170" s="22" t="s">
        <v>141</v>
      </c>
      <c r="B170" s="80" t="s">
        <v>189</v>
      </c>
      <c r="C170" s="23">
        <v>2578098.3199999998</v>
      </c>
      <c r="D170" s="30">
        <v>0</v>
      </c>
      <c r="E170" s="23">
        <f t="shared" si="5"/>
        <v>2578098.3199999998</v>
      </c>
      <c r="F170" s="34">
        <v>2</v>
      </c>
      <c r="G170" s="34">
        <v>0</v>
      </c>
      <c r="H170" s="77">
        <f t="shared" si="6"/>
        <v>2</v>
      </c>
      <c r="I170" s="36">
        <f>C170/F170</f>
        <v>1289049.1599999999</v>
      </c>
      <c r="J170" s="36"/>
      <c r="K170" s="82">
        <f>E170/H170</f>
        <v>1289049.1599999999</v>
      </c>
      <c r="L170" s="32">
        <f t="shared" si="10"/>
        <v>4.3763676148796497E-3</v>
      </c>
      <c r="M170" s="32">
        <f t="shared" si="11"/>
        <v>0</v>
      </c>
      <c r="N170" s="32">
        <f t="shared" si="12"/>
        <v>1.8744142455482662E-3</v>
      </c>
      <c r="O170" s="32">
        <f t="shared" si="13"/>
        <v>0.99718837863167753</v>
      </c>
      <c r="P170" s="30" t="str">
        <f t="shared" si="14"/>
        <v/>
      </c>
    </row>
    <row r="171" spans="1:16" x14ac:dyDescent="0.2">
      <c r="A171" s="22" t="s">
        <v>176</v>
      </c>
      <c r="B171" s="80" t="s">
        <v>229</v>
      </c>
      <c r="C171" s="23">
        <v>0</v>
      </c>
      <c r="D171" s="23">
        <v>360300</v>
      </c>
      <c r="E171" s="23">
        <f t="shared" si="5"/>
        <v>360300</v>
      </c>
      <c r="F171" s="34">
        <v>0</v>
      </c>
      <c r="G171" s="34">
        <v>1</v>
      </c>
      <c r="H171" s="77">
        <f t="shared" si="6"/>
        <v>1</v>
      </c>
      <c r="I171" s="36"/>
      <c r="J171" s="36">
        <f>D171/G171</f>
        <v>360300</v>
      </c>
      <c r="K171" s="82">
        <f>E171/H171</f>
        <v>360300</v>
      </c>
      <c r="L171" s="32">
        <f t="shared" si="10"/>
        <v>0</v>
      </c>
      <c r="M171" s="32">
        <f t="shared" si="11"/>
        <v>1.639344262295082E-3</v>
      </c>
      <c r="N171" s="32">
        <f t="shared" si="12"/>
        <v>9.372071227741331E-4</v>
      </c>
      <c r="O171" s="32">
        <f t="shared" si="13"/>
        <v>0.99812558575445165</v>
      </c>
      <c r="P171" s="30" t="str">
        <f t="shared" si="14"/>
        <v/>
      </c>
    </row>
    <row r="172" spans="1:16" x14ac:dyDescent="0.2">
      <c r="A172" s="22" t="s">
        <v>159</v>
      </c>
      <c r="B172" s="80" t="s">
        <v>208</v>
      </c>
      <c r="C172" s="23">
        <v>1981838.64</v>
      </c>
      <c r="D172" s="23">
        <v>0</v>
      </c>
      <c r="E172" s="23">
        <f t="shared" si="5"/>
        <v>1981838.64</v>
      </c>
      <c r="F172" s="34">
        <v>1</v>
      </c>
      <c r="G172" s="34">
        <v>0</v>
      </c>
      <c r="H172" s="77">
        <f t="shared" si="6"/>
        <v>1</v>
      </c>
      <c r="I172" s="36">
        <f>C172/F172</f>
        <v>1981838.64</v>
      </c>
      <c r="J172" s="36"/>
      <c r="K172" s="82">
        <f>E172/H172</f>
        <v>1981838.64</v>
      </c>
      <c r="L172" s="32">
        <f t="shared" si="10"/>
        <v>2.1881838074398249E-3</v>
      </c>
      <c r="M172" s="32">
        <f t="shared" si="11"/>
        <v>0</v>
      </c>
      <c r="N172" s="32">
        <f t="shared" si="12"/>
        <v>9.372071227741331E-4</v>
      </c>
      <c r="O172" s="32">
        <f t="shared" si="13"/>
        <v>0.99906279287722577</v>
      </c>
      <c r="P172" s="30" t="str">
        <f t="shared" si="14"/>
        <v/>
      </c>
    </row>
    <row r="173" spans="1:16" x14ac:dyDescent="0.2">
      <c r="A173" s="22" t="s">
        <v>166</v>
      </c>
      <c r="B173" s="80" t="s">
        <v>216</v>
      </c>
      <c r="C173" s="23">
        <v>812638.8</v>
      </c>
      <c r="D173" s="23">
        <v>0</v>
      </c>
      <c r="E173" s="23">
        <f t="shared" si="5"/>
        <v>812638.8</v>
      </c>
      <c r="F173" s="34">
        <v>1</v>
      </c>
      <c r="G173" s="34">
        <v>0</v>
      </c>
      <c r="H173" s="77">
        <f t="shared" si="6"/>
        <v>1</v>
      </c>
      <c r="I173" s="36">
        <f>C173/F173</f>
        <v>812638.8</v>
      </c>
      <c r="J173" s="36"/>
      <c r="K173" s="82">
        <f>E173/H173</f>
        <v>812638.8</v>
      </c>
      <c r="L173" s="32">
        <f t="shared" si="10"/>
        <v>2.1881838074398249E-3</v>
      </c>
      <c r="M173" s="32">
        <f t="shared" si="11"/>
        <v>0</v>
      </c>
      <c r="N173" s="32">
        <f t="shared" si="12"/>
        <v>9.372071227741331E-4</v>
      </c>
      <c r="O173" s="32">
        <f t="shared" si="13"/>
        <v>0.99999999999999989</v>
      </c>
      <c r="P173" s="30" t="str">
        <f t="shared" si="14"/>
        <v/>
      </c>
    </row>
    <row r="174" spans="1:16" x14ac:dyDescent="0.2">
      <c r="A174" s="22" t="s">
        <v>158</v>
      </c>
      <c r="B174" s="80" t="s">
        <v>207</v>
      </c>
      <c r="C174" s="23">
        <v>0</v>
      </c>
      <c r="D174" s="23">
        <v>0</v>
      </c>
      <c r="E174" s="23">
        <f t="shared" si="5"/>
        <v>0</v>
      </c>
      <c r="F174" s="34">
        <v>0</v>
      </c>
      <c r="G174" s="34">
        <v>0</v>
      </c>
      <c r="H174" s="77">
        <f t="shared" si="6"/>
        <v>0</v>
      </c>
      <c r="I174" s="36"/>
      <c r="J174" s="36"/>
      <c r="K174" s="82" t="s">
        <v>948</v>
      </c>
      <c r="L174" s="32">
        <f t="shared" si="10"/>
        <v>0</v>
      </c>
      <c r="M174" s="32">
        <f t="shared" si="11"/>
        <v>0</v>
      </c>
      <c r="N174" s="32">
        <f t="shared" si="12"/>
        <v>0</v>
      </c>
      <c r="O174" s="32">
        <f t="shared" si="13"/>
        <v>0.99999999999999989</v>
      </c>
      <c r="P174" s="30" t="str">
        <f t="shared" si="14"/>
        <v/>
      </c>
    </row>
    <row r="175" spans="1:16" ht="16" thickBot="1" x14ac:dyDescent="0.25">
      <c r="A175" s="22" t="s">
        <v>232</v>
      </c>
      <c r="B175" s="81" t="s">
        <v>233</v>
      </c>
      <c r="C175" s="23">
        <v>0</v>
      </c>
      <c r="D175" s="23">
        <v>0</v>
      </c>
      <c r="E175" s="23">
        <f t="shared" si="5"/>
        <v>0</v>
      </c>
      <c r="F175" s="34">
        <v>0</v>
      </c>
      <c r="G175" s="34">
        <v>0</v>
      </c>
      <c r="H175" s="78">
        <f t="shared" si="6"/>
        <v>0</v>
      </c>
      <c r="I175" s="36"/>
      <c r="J175" s="36"/>
      <c r="K175" s="83" t="s">
        <v>948</v>
      </c>
      <c r="L175" s="32">
        <f t="shared" si="10"/>
        <v>0</v>
      </c>
      <c r="M175" s="32">
        <f t="shared" si="11"/>
        <v>0</v>
      </c>
      <c r="N175" s="32">
        <f t="shared" si="12"/>
        <v>0</v>
      </c>
      <c r="O175" s="32">
        <f t="shared" si="13"/>
        <v>0.99999999999999989</v>
      </c>
      <c r="P175" s="30" t="str">
        <f t="shared" si="14"/>
        <v/>
      </c>
    </row>
    <row r="176" spans="1:16" x14ac:dyDescent="0.2">
      <c r="A176" s="30"/>
      <c r="B176" s="30"/>
      <c r="C176" s="23">
        <f>SUM(C131:C175)</f>
        <v>278623424.87</v>
      </c>
      <c r="D176" s="23">
        <f>SUM(D131:D175)</f>
        <v>367201568.44000018</v>
      </c>
      <c r="E176" s="23">
        <f t="shared" ref="E176" si="18">SUM(C176:D176)</f>
        <v>645824993.31000018</v>
      </c>
      <c r="F176" s="34">
        <f t="shared" ref="F176:G176" si="19">SUM(F131:F175)</f>
        <v>457</v>
      </c>
      <c r="G176" s="34">
        <f t="shared" si="19"/>
        <v>610</v>
      </c>
      <c r="H176" s="34">
        <f>SUM(H131:H175)</f>
        <v>1067</v>
      </c>
      <c r="I176" s="23"/>
      <c r="J176" s="34"/>
    </row>
    <row r="177" spans="1:14" x14ac:dyDescent="0.2">
      <c r="G177" s="14">
        <f>0.4*G176</f>
        <v>244</v>
      </c>
    </row>
    <row r="178" spans="1:14" s="30" customFormat="1" x14ac:dyDescent="0.2">
      <c r="D178" s="45" t="s">
        <v>919</v>
      </c>
      <c r="E178" s="46"/>
      <c r="F178" s="46"/>
      <c r="G178" s="47" t="s">
        <v>928</v>
      </c>
      <c r="H178" s="48"/>
    </row>
    <row r="179" spans="1:14" s="30" customFormat="1" ht="59" customHeight="1" x14ac:dyDescent="0.2">
      <c r="C179" s="35"/>
      <c r="D179" s="49"/>
      <c r="E179" s="50" t="s">
        <v>920</v>
      </c>
      <c r="F179" s="50" t="s">
        <v>925</v>
      </c>
      <c r="G179" s="50" t="s">
        <v>930</v>
      </c>
      <c r="H179" s="51" t="s">
        <v>931</v>
      </c>
    </row>
    <row r="180" spans="1:14" s="30" customFormat="1" x14ac:dyDescent="0.2">
      <c r="C180" s="35"/>
      <c r="D180" s="49" t="s">
        <v>924</v>
      </c>
      <c r="E180" s="52">
        <f>(SUM(C131:C175)/F176)</f>
        <v>609679.26667396061</v>
      </c>
      <c r="F180" s="52">
        <f>QUARTILE(I131:I175,2)</f>
        <v>680172.21600000001</v>
      </c>
      <c r="G180" s="52">
        <f>QUARTILE(I131:I176,0)</f>
        <v>111137.27466666668</v>
      </c>
      <c r="H180" s="53">
        <f>QUARTILE(I131:I176,4)</f>
        <v>1981838.64</v>
      </c>
    </row>
    <row r="181" spans="1:14" x14ac:dyDescent="0.2">
      <c r="B181" s="14"/>
      <c r="C181" s="35"/>
      <c r="D181" s="54" t="s">
        <v>923</v>
      </c>
      <c r="E181" s="55">
        <f>(SUM(D131:D175)/G176)</f>
        <v>601969.78432786919</v>
      </c>
      <c r="F181" s="55">
        <f>QUARTILE(J131:J175,2)</f>
        <v>613837.62550663855</v>
      </c>
      <c r="G181" s="55">
        <f>QUARTILE(H132:H177,0)</f>
        <v>0</v>
      </c>
      <c r="H181" s="56">
        <f>QUARTILE(H132:H177,4)</f>
        <v>1067</v>
      </c>
    </row>
    <row r="182" spans="1:14" x14ac:dyDescent="0.2">
      <c r="B182" s="14"/>
      <c r="C182" s="35"/>
    </row>
    <row r="183" spans="1:14" s="30" customFormat="1" ht="16" thickBot="1" x14ac:dyDescent="0.25">
      <c r="C183" s="23"/>
      <c r="D183" s="23"/>
    </row>
    <row r="184" spans="1:14" x14ac:dyDescent="0.2">
      <c r="A184" s="64"/>
      <c r="B184" s="137" t="s">
        <v>241</v>
      </c>
      <c r="C184" s="138"/>
      <c r="D184" s="138"/>
      <c r="E184" s="138"/>
      <c r="F184" s="138"/>
      <c r="G184" s="139"/>
      <c r="H184" s="137" t="s">
        <v>240</v>
      </c>
      <c r="I184" s="138"/>
      <c r="J184" s="138"/>
      <c r="K184" s="138"/>
      <c r="L184" s="138"/>
      <c r="M184" s="139"/>
    </row>
    <row r="185" spans="1:14" x14ac:dyDescent="0.2">
      <c r="A185" s="24"/>
      <c r="B185" s="24" t="s">
        <v>236</v>
      </c>
      <c r="C185" s="57" t="s">
        <v>237</v>
      </c>
      <c r="D185" s="57" t="s">
        <v>945</v>
      </c>
      <c r="E185" s="57" t="s">
        <v>238</v>
      </c>
      <c r="F185" s="57" t="s">
        <v>239</v>
      </c>
      <c r="G185" s="58" t="s">
        <v>234</v>
      </c>
      <c r="H185" s="24" t="s">
        <v>236</v>
      </c>
      <c r="I185" s="57" t="s">
        <v>237</v>
      </c>
      <c r="J185" s="57" t="s">
        <v>945</v>
      </c>
      <c r="K185" s="57" t="s">
        <v>238</v>
      </c>
      <c r="L185" s="57" t="s">
        <v>239</v>
      </c>
      <c r="M185" s="58" t="s">
        <v>234</v>
      </c>
      <c r="N185" s="30"/>
    </row>
    <row r="186" spans="1:14" x14ac:dyDescent="0.2">
      <c r="A186" s="24" t="s">
        <v>74</v>
      </c>
      <c r="B186" s="59">
        <f>'D4'!B103</f>
        <v>587390609.3499999</v>
      </c>
      <c r="C186" s="52">
        <f>'D4'!B106</f>
        <v>623381865.67000008</v>
      </c>
      <c r="D186" s="52">
        <f>SUM(B186:C186)</f>
        <v>1210772475.02</v>
      </c>
      <c r="E186" s="52">
        <f>'D4'!B109</f>
        <v>1861723.6500000001</v>
      </c>
      <c r="F186" s="52">
        <f>'D4'!B112</f>
        <v>60935728.140000001</v>
      </c>
      <c r="G186" s="60">
        <f>'D4'!B115</f>
        <v>40340278.739999995</v>
      </c>
      <c r="H186" s="59">
        <f>'D4'!E103</f>
        <v>82555328.219999999</v>
      </c>
      <c r="I186" s="52">
        <f>'D4'!E106</f>
        <v>93727087.340000033</v>
      </c>
      <c r="J186" s="52">
        <f>SUM(H186:I186)</f>
        <v>176282415.56000003</v>
      </c>
      <c r="K186" s="52">
        <f>'D4'!E109</f>
        <v>239586.23</v>
      </c>
      <c r="L186" s="52">
        <f>'D4'!E112</f>
        <v>12538893.24</v>
      </c>
      <c r="M186" s="60">
        <f>'D4'!E115</f>
        <v>3663831.7900000005</v>
      </c>
      <c r="N186" s="30"/>
    </row>
    <row r="187" spans="1:14" x14ac:dyDescent="0.2">
      <c r="A187" s="24" t="s">
        <v>83</v>
      </c>
      <c r="B187" s="59">
        <f>'D4'!B167</f>
        <v>299520073.64999998</v>
      </c>
      <c r="C187" s="52">
        <f>'D4'!B173</f>
        <v>451548472.59000003</v>
      </c>
      <c r="D187" s="52">
        <f t="shared" ref="D187:D198" si="20">SUM(B187:C187)</f>
        <v>751068546.24000001</v>
      </c>
      <c r="E187" s="52">
        <f>'D4'!B179</f>
        <v>880064.53</v>
      </c>
      <c r="F187" s="52">
        <f>'D4'!B185</f>
        <v>34724016.920000002</v>
      </c>
      <c r="G187" s="60">
        <f>'D4'!B191</f>
        <v>31858898.609999996</v>
      </c>
      <c r="H187" s="59">
        <f>'D4'!E167</f>
        <v>77168636.480000004</v>
      </c>
      <c r="I187" s="52">
        <f>'D4'!E173</f>
        <v>113375398.09</v>
      </c>
      <c r="J187" s="52">
        <f t="shared" ref="J187:J198" si="21">SUM(H187:I187)</f>
        <v>190544034.56999999</v>
      </c>
      <c r="K187" s="52">
        <f>'D4'!E179</f>
        <v>123861.48</v>
      </c>
      <c r="L187" s="52">
        <f>'D4'!E185</f>
        <v>6514435.7300000004</v>
      </c>
      <c r="M187" s="60">
        <f>'D4'!E191</f>
        <v>1491504.38</v>
      </c>
      <c r="N187" s="31"/>
    </row>
    <row r="188" spans="1:14" x14ac:dyDescent="0.2">
      <c r="A188" s="24" t="s">
        <v>81</v>
      </c>
      <c r="B188" s="59">
        <f>'D4'!B130</f>
        <v>97494127.069999993</v>
      </c>
      <c r="C188" s="52">
        <f>'D4'!B137</f>
        <v>142884946.16999999</v>
      </c>
      <c r="D188" s="52">
        <f t="shared" si="20"/>
        <v>240379073.23999998</v>
      </c>
      <c r="E188" s="52">
        <f>'D4'!B144</f>
        <v>1039214.3099999999</v>
      </c>
      <c r="F188" s="52">
        <f>'D4'!B151</f>
        <v>17431855.73</v>
      </c>
      <c r="G188" s="60">
        <f>'D4'!B158</f>
        <v>6228215.4199999999</v>
      </c>
      <c r="H188" s="59">
        <f>'D4'!E130</f>
        <v>19967847.829999998</v>
      </c>
      <c r="I188" s="52">
        <f>'D4'!E137</f>
        <v>26635307.420000002</v>
      </c>
      <c r="J188" s="52">
        <f t="shared" si="21"/>
        <v>46603155.25</v>
      </c>
      <c r="K188" s="52">
        <f>'D4'!E144</f>
        <v>50000</v>
      </c>
      <c r="L188" s="52">
        <f>'D4'!E151</f>
        <v>2922311.51</v>
      </c>
      <c r="M188" s="60">
        <f>'D4'!E158</f>
        <v>1504448.02</v>
      </c>
      <c r="N188" s="31"/>
    </row>
    <row r="189" spans="1:14" x14ac:dyDescent="0.2">
      <c r="A189" s="24" t="s">
        <v>86</v>
      </c>
      <c r="B189" s="59">
        <f>'D4'!B170</f>
        <v>113488765.07000001</v>
      </c>
      <c r="C189" s="52">
        <f>'D4'!B176</f>
        <v>134867626.66</v>
      </c>
      <c r="D189" s="52">
        <f t="shared" si="20"/>
        <v>248356391.73000002</v>
      </c>
      <c r="E189" s="52">
        <f>'D4'!B182</f>
        <v>478099.16</v>
      </c>
      <c r="F189" s="52">
        <f>'D4'!B188</f>
        <v>15880520.299999999</v>
      </c>
      <c r="G189" s="60">
        <f>'D4'!B194</f>
        <v>9197587.8000000007</v>
      </c>
      <c r="H189" s="59">
        <f>'D4'!E170</f>
        <v>18850913.469999999</v>
      </c>
      <c r="I189" s="52">
        <f>'D4'!E176</f>
        <v>26666898.880000006</v>
      </c>
      <c r="J189" s="52">
        <f t="shared" si="21"/>
        <v>45517812.350000009</v>
      </c>
      <c r="K189" s="52">
        <f>'D4'!E182</f>
        <v>60000</v>
      </c>
      <c r="L189" s="52">
        <f>'D4'!E188</f>
        <v>1739470.26</v>
      </c>
      <c r="M189" s="60">
        <f>'D4'!E194</f>
        <v>980987.76</v>
      </c>
      <c r="N189" s="31"/>
    </row>
    <row r="190" spans="1:14" x14ac:dyDescent="0.2">
      <c r="A190" s="24" t="s">
        <v>84</v>
      </c>
      <c r="B190" s="59">
        <f>'D4'!B168</f>
        <v>77189358.429999992</v>
      </c>
      <c r="C190" s="52">
        <f>'D4'!B174</f>
        <v>121996895.52000001</v>
      </c>
      <c r="D190" s="52">
        <f t="shared" si="20"/>
        <v>199186253.94999999</v>
      </c>
      <c r="E190" s="52">
        <f>'D4'!B180</f>
        <v>99900</v>
      </c>
      <c r="F190" s="52">
        <f>'D4'!B186</f>
        <v>6223089.9100000001</v>
      </c>
      <c r="G190" s="60">
        <f>'D4'!B192</f>
        <v>145000</v>
      </c>
      <c r="H190" s="59">
        <f>'D4'!E168</f>
        <v>33414509.199999999</v>
      </c>
      <c r="I190" s="52">
        <f>'D4'!E174</f>
        <v>57904853.340000004</v>
      </c>
      <c r="J190" s="52">
        <f t="shared" si="21"/>
        <v>91319362.540000007</v>
      </c>
      <c r="K190" s="52">
        <f>'D4'!E180</f>
        <v>0</v>
      </c>
      <c r="L190" s="52">
        <f>'D4'!E186</f>
        <v>2465553.48</v>
      </c>
      <c r="M190" s="60">
        <f>'D4'!E192</f>
        <v>0</v>
      </c>
      <c r="N190" s="31"/>
    </row>
    <row r="191" spans="1:14" x14ac:dyDescent="0.2">
      <c r="A191" s="24" t="s">
        <v>82</v>
      </c>
      <c r="B191" s="59">
        <f>'D4'!B166</f>
        <v>51618365.189999998</v>
      </c>
      <c r="C191" s="52">
        <f>'D4'!B172</f>
        <v>72678132.329999998</v>
      </c>
      <c r="D191" s="52">
        <f t="shared" si="20"/>
        <v>124296497.52</v>
      </c>
      <c r="E191" s="52">
        <f>'D4'!B178</f>
        <v>0</v>
      </c>
      <c r="F191" s="52">
        <f>'D4'!B184</f>
        <v>7211877.9700000007</v>
      </c>
      <c r="G191" s="60">
        <f>'D4'!B190</f>
        <v>5822279.040000001</v>
      </c>
      <c r="H191" s="59">
        <f>'D4'!E166</f>
        <v>11363813.67</v>
      </c>
      <c r="I191" s="52">
        <f>'D4'!E172</f>
        <v>11719702.340000002</v>
      </c>
      <c r="J191" s="52">
        <f t="shared" si="21"/>
        <v>23083516.010000002</v>
      </c>
      <c r="K191" s="52">
        <f>'D4'!E178</f>
        <v>0</v>
      </c>
      <c r="L191" s="52">
        <f>'D4'!E184</f>
        <v>1984119.77</v>
      </c>
      <c r="M191" s="60">
        <f>'D4'!E190</f>
        <v>278208.06</v>
      </c>
      <c r="N191" s="31"/>
    </row>
    <row r="192" spans="1:14" x14ac:dyDescent="0.2">
      <c r="A192" s="24" t="s">
        <v>85</v>
      </c>
      <c r="B192" s="59">
        <f>'D4'!B169</f>
        <v>54612637.439999998</v>
      </c>
      <c r="C192" s="52">
        <f>'D4'!B175</f>
        <v>70344249.390000001</v>
      </c>
      <c r="D192" s="52">
        <f t="shared" si="20"/>
        <v>124956886.83</v>
      </c>
      <c r="E192" s="52">
        <f>'D4'!B181</f>
        <v>0</v>
      </c>
      <c r="F192" s="52">
        <f>'D4'!B187</f>
        <v>4275744.16</v>
      </c>
      <c r="G192" s="60">
        <f>'D4'!B193</f>
        <v>7419322.8599999994</v>
      </c>
      <c r="H192" s="59">
        <f>'D4'!E169</f>
        <v>12549099.73</v>
      </c>
      <c r="I192" s="52">
        <f>'D4'!E175</f>
        <v>11532636.060000001</v>
      </c>
      <c r="J192" s="52">
        <f t="shared" si="21"/>
        <v>24081735.789999999</v>
      </c>
      <c r="K192" s="52">
        <f>'D4'!E181</f>
        <v>0</v>
      </c>
      <c r="L192" s="52">
        <f>'D4'!E187</f>
        <v>1282707.1499999999</v>
      </c>
      <c r="M192" s="60">
        <f>'D4'!E193</f>
        <v>1615709.99</v>
      </c>
      <c r="N192" s="31"/>
    </row>
    <row r="193" spans="1:14" x14ac:dyDescent="0.2">
      <c r="A193" s="24" t="s">
        <v>78</v>
      </c>
      <c r="B193" s="59">
        <f>'D4'!B127</f>
        <v>30256942.649999999</v>
      </c>
      <c r="C193" s="52">
        <f>'D4'!B134</f>
        <v>36795977.119999997</v>
      </c>
      <c r="D193" s="52">
        <f t="shared" si="20"/>
        <v>67052919.769999996</v>
      </c>
      <c r="E193" s="52">
        <f>'D4'!B141</f>
        <v>16250</v>
      </c>
      <c r="F193" s="52">
        <f>'D4'!B148</f>
        <v>1952179.6</v>
      </c>
      <c r="G193" s="60">
        <f>'D4'!B155</f>
        <v>3876953.91</v>
      </c>
      <c r="H193" s="59">
        <f>'D4'!E127</f>
        <v>6443137.0099999998</v>
      </c>
      <c r="I193" s="52">
        <f>'D4'!E134</f>
        <v>7854758.4100000001</v>
      </c>
      <c r="J193" s="52">
        <f t="shared" si="21"/>
        <v>14297895.42</v>
      </c>
      <c r="K193" s="52">
        <f>'D4'!E141</f>
        <v>16250</v>
      </c>
      <c r="L193" s="52">
        <f>'D4'!E148</f>
        <v>516096.63</v>
      </c>
      <c r="M193" s="60">
        <f>'D4'!E155</f>
        <v>296447.23</v>
      </c>
      <c r="N193" s="31"/>
    </row>
    <row r="194" spans="1:14" s="30" customFormat="1" x14ac:dyDescent="0.2">
      <c r="A194" s="24" t="s">
        <v>76</v>
      </c>
      <c r="B194" s="59">
        <f>'D4'!B125</f>
        <v>23217356.060000002</v>
      </c>
      <c r="C194" s="52">
        <f>'D4'!B132</f>
        <v>31750912.789999992</v>
      </c>
      <c r="D194" s="52">
        <f t="shared" si="20"/>
        <v>54968268.849999994</v>
      </c>
      <c r="E194" s="52">
        <f>'D4'!B139</f>
        <v>116092</v>
      </c>
      <c r="F194" s="52">
        <f>'D4'!B146</f>
        <v>2803234.94</v>
      </c>
      <c r="G194" s="60">
        <f>'D4'!B153</f>
        <v>1717690.17</v>
      </c>
      <c r="H194" s="59">
        <f>'D4'!E125</f>
        <v>4300051.4000000004</v>
      </c>
      <c r="I194" s="52">
        <f>'D4'!E132</f>
        <v>5597543.8500000006</v>
      </c>
      <c r="J194" s="52">
        <f t="shared" si="21"/>
        <v>9897595.25</v>
      </c>
      <c r="K194" s="52">
        <f>'D4'!E139</f>
        <v>0</v>
      </c>
      <c r="L194" s="52">
        <f>'D4'!E146</f>
        <v>426200</v>
      </c>
      <c r="M194" s="60">
        <f>'D4'!E153</f>
        <v>0</v>
      </c>
      <c r="N194" s="31"/>
    </row>
    <row r="195" spans="1:14" s="30" customFormat="1" x14ac:dyDescent="0.2">
      <c r="A195" s="24" t="s">
        <v>79</v>
      </c>
      <c r="B195" s="59">
        <f>'D4'!B128</f>
        <v>21428490.41</v>
      </c>
      <c r="C195" s="52">
        <f>'D4'!B135</f>
        <v>20512402.949999999</v>
      </c>
      <c r="D195" s="52">
        <f t="shared" si="20"/>
        <v>41940893.359999999</v>
      </c>
      <c r="E195" s="52">
        <f>'D4'!B142</f>
        <v>0</v>
      </c>
      <c r="F195" s="52">
        <f>'D4'!B149</f>
        <v>1665814.77</v>
      </c>
      <c r="G195" s="60">
        <f>'D4'!B156</f>
        <v>2186440.6900000004</v>
      </c>
      <c r="H195" s="59">
        <f>'D4'!E128</f>
        <v>6805261.6200000001</v>
      </c>
      <c r="I195" s="52">
        <f>'D4'!E135</f>
        <v>5247107.07</v>
      </c>
      <c r="J195" s="52">
        <f t="shared" si="21"/>
        <v>12052368.690000001</v>
      </c>
      <c r="K195" s="52">
        <f>'D4'!E142</f>
        <v>0</v>
      </c>
      <c r="L195" s="52">
        <f>'D4'!E149</f>
        <v>441037.27</v>
      </c>
      <c r="M195" s="60">
        <f>'D4'!E156</f>
        <v>188548.6</v>
      </c>
      <c r="N195" s="31"/>
    </row>
    <row r="196" spans="1:14" s="30" customFormat="1" x14ac:dyDescent="0.2">
      <c r="A196" s="24" t="s">
        <v>80</v>
      </c>
      <c r="B196" s="59">
        <f>'D4'!B129</f>
        <v>15444625.810000001</v>
      </c>
      <c r="C196" s="52">
        <f>'D4'!B136</f>
        <v>16880929.850000001</v>
      </c>
      <c r="D196" s="52">
        <f t="shared" si="20"/>
        <v>32325555.660000004</v>
      </c>
      <c r="E196" s="52">
        <f>'D4'!B143</f>
        <v>79977.56</v>
      </c>
      <c r="F196" s="52">
        <f>'D4'!B150</f>
        <v>2202560.7800000003</v>
      </c>
      <c r="G196" s="60">
        <f>'D4'!B157</f>
        <v>3231514.55</v>
      </c>
      <c r="H196" s="59">
        <f>'D4'!E129</f>
        <v>2554463.0099999998</v>
      </c>
      <c r="I196" s="52">
        <f>'D4'!E136</f>
        <v>4351725.1500000004</v>
      </c>
      <c r="J196" s="52">
        <f t="shared" si="21"/>
        <v>6906188.1600000001</v>
      </c>
      <c r="K196" s="52">
        <f>'D4'!E143</f>
        <v>0</v>
      </c>
      <c r="L196" s="52">
        <f>'D4'!E150</f>
        <v>314104.64</v>
      </c>
      <c r="M196" s="60">
        <f>'D4'!E157</f>
        <v>163123.72</v>
      </c>
      <c r="N196" s="31"/>
    </row>
    <row r="197" spans="1:14" s="30" customFormat="1" x14ac:dyDescent="0.2">
      <c r="A197" s="24" t="s">
        <v>77</v>
      </c>
      <c r="B197" s="59">
        <f>'D4'!B126</f>
        <v>8907378.5099999998</v>
      </c>
      <c r="C197" s="52">
        <f>'D4'!B133</f>
        <v>7096906.9199999999</v>
      </c>
      <c r="D197" s="52">
        <f t="shared" si="20"/>
        <v>16004285.43</v>
      </c>
      <c r="E197" s="52">
        <f>'D4'!B140</f>
        <v>0</v>
      </c>
      <c r="F197" s="52">
        <f>'D4'!B147</f>
        <v>242600</v>
      </c>
      <c r="G197" s="60">
        <f>'D4'!B154</f>
        <v>3105459.43</v>
      </c>
      <c r="H197" s="59">
        <f>'D4'!E126</f>
        <v>1071403.02</v>
      </c>
      <c r="I197" s="52">
        <f>'D4'!E133</f>
        <v>1205382.04</v>
      </c>
      <c r="J197" s="52">
        <f t="shared" si="21"/>
        <v>2276785.06</v>
      </c>
      <c r="K197" s="52">
        <f>'D4'!E140</f>
        <v>0</v>
      </c>
      <c r="L197" s="52">
        <f>'D4'!E147</f>
        <v>57600</v>
      </c>
      <c r="M197" s="60">
        <f>'D4'!E154</f>
        <v>230060.75</v>
      </c>
      <c r="N197" s="31"/>
    </row>
    <row r="198" spans="1:14" s="30" customFormat="1" x14ac:dyDescent="0.2">
      <c r="A198" s="24" t="s">
        <v>235</v>
      </c>
      <c r="B198" s="59">
        <f>'D4'!B104</f>
        <v>6074849.6200000001</v>
      </c>
      <c r="C198" s="52">
        <f>'D4'!B107</f>
        <v>5914286.8900000006</v>
      </c>
      <c r="D198" s="52">
        <f t="shared" si="20"/>
        <v>11989136.510000002</v>
      </c>
      <c r="E198" s="52">
        <f>'D4'!B110</f>
        <v>0</v>
      </c>
      <c r="F198" s="52">
        <f>'D4'!B113</f>
        <v>513813.7</v>
      </c>
      <c r="G198" s="60">
        <f>'D4'!B116</f>
        <v>1411289</v>
      </c>
      <c r="H198" s="59">
        <f>'D4'!E104</f>
        <v>1381673.7</v>
      </c>
      <c r="I198" s="52">
        <f>'D4'!E107</f>
        <v>1335810.6800000002</v>
      </c>
      <c r="J198" s="52">
        <f t="shared" si="21"/>
        <v>2717484.38</v>
      </c>
      <c r="K198" s="52">
        <f>'D4'!E110</f>
        <v>0</v>
      </c>
      <c r="L198" s="52">
        <f>'D4'!E113</f>
        <v>0</v>
      </c>
      <c r="M198" s="60">
        <f>'D4'!E116</f>
        <v>0</v>
      </c>
      <c r="N198" s="31"/>
    </row>
    <row r="199" spans="1:14" ht="16" thickBot="1" x14ac:dyDescent="0.25">
      <c r="A199" s="26"/>
      <c r="B199" s="61">
        <f t="shared" ref="B199:M199" si="22">SUM(B186:B198)</f>
        <v>1386643579.26</v>
      </c>
      <c r="C199" s="62">
        <f t="shared" si="22"/>
        <v>1736653604.8500004</v>
      </c>
      <c r="D199" s="62">
        <f>SUM(B199:C199)</f>
        <v>3123297184.1100006</v>
      </c>
      <c r="E199" s="62">
        <f t="shared" si="22"/>
        <v>4571321.21</v>
      </c>
      <c r="F199" s="62">
        <f t="shared" si="22"/>
        <v>156063036.91999999</v>
      </c>
      <c r="G199" s="63">
        <f t="shared" si="22"/>
        <v>116540930.22</v>
      </c>
      <c r="H199" s="61">
        <f t="shared" si="22"/>
        <v>278426138.3599999</v>
      </c>
      <c r="I199" s="62">
        <f t="shared" si="22"/>
        <v>367154210.67000008</v>
      </c>
      <c r="J199" s="62">
        <f t="shared" si="22"/>
        <v>645580349.02999985</v>
      </c>
      <c r="K199" s="62">
        <f t="shared" si="22"/>
        <v>489697.71</v>
      </c>
      <c r="L199" s="62">
        <f t="shared" si="22"/>
        <v>31202529.679999996</v>
      </c>
      <c r="M199" s="63">
        <f t="shared" si="22"/>
        <v>10412870.299999999</v>
      </c>
    </row>
    <row r="200" spans="1:14" x14ac:dyDescent="0.2">
      <c r="A200" s="64"/>
      <c r="B200" s="65" t="s">
        <v>236</v>
      </c>
      <c r="C200" s="65" t="s">
        <v>237</v>
      </c>
      <c r="D200" s="65" t="s">
        <v>945</v>
      </c>
      <c r="E200" s="65" t="s">
        <v>238</v>
      </c>
      <c r="F200" s="65" t="s">
        <v>239</v>
      </c>
      <c r="G200" s="66" t="s">
        <v>234</v>
      </c>
    </row>
    <row r="201" spans="1:14" x14ac:dyDescent="0.2">
      <c r="A201" s="24" t="s">
        <v>74</v>
      </c>
      <c r="B201" s="25">
        <f t="shared" ref="B201:G201" si="23">H186/B186</f>
        <v>0.14054587680820235</v>
      </c>
      <c r="C201" s="25">
        <f t="shared" si="23"/>
        <v>0.15035260488250451</v>
      </c>
      <c r="D201" s="25">
        <f t="shared" si="23"/>
        <v>0.14559499757135472</v>
      </c>
      <c r="E201" s="25">
        <f t="shared" si="23"/>
        <v>0.12869054437805524</v>
      </c>
      <c r="F201" s="25">
        <f t="shared" si="23"/>
        <v>0.20577243634788214</v>
      </c>
      <c r="G201" s="28">
        <f t="shared" si="23"/>
        <v>9.0823164946727902E-2</v>
      </c>
    </row>
    <row r="202" spans="1:14" x14ac:dyDescent="0.2">
      <c r="A202" s="24" t="s">
        <v>83</v>
      </c>
      <c r="B202" s="25">
        <f t="shared" ref="B202:B213" si="24">H187/B187</f>
        <v>0.25764095053667202</v>
      </c>
      <c r="C202" s="25">
        <f t="shared" ref="C202:C213" si="25">I187/C187</f>
        <v>0.25108134557448353</v>
      </c>
      <c r="D202" s="25">
        <f t="shared" ref="D202:D213" si="26">J187/D187</f>
        <v>0.25369726308457691</v>
      </c>
      <c r="E202" s="25">
        <f t="shared" ref="E202:E213" si="27">K187/E187</f>
        <v>0.1407413613181297</v>
      </c>
      <c r="F202" s="25">
        <f t="shared" ref="F202:F213" si="28">L187/F187</f>
        <v>0.18760605217444987</v>
      </c>
      <c r="G202" s="28">
        <f t="shared" ref="G202:G213" si="29">M187/G187</f>
        <v>4.6815942957043742E-2</v>
      </c>
    </row>
    <row r="203" spans="1:14" x14ac:dyDescent="0.2">
      <c r="A203" s="24" t="s">
        <v>81</v>
      </c>
      <c r="B203" s="25">
        <f t="shared" si="24"/>
        <v>0.20481077609591034</v>
      </c>
      <c r="C203" s="25">
        <f t="shared" si="25"/>
        <v>0.18641087206142876</v>
      </c>
      <c r="D203" s="25">
        <f t="shared" si="26"/>
        <v>0.19387359565809767</v>
      </c>
      <c r="E203" s="25">
        <f t="shared" si="27"/>
        <v>4.8113271265481324E-2</v>
      </c>
      <c r="F203" s="25">
        <f t="shared" si="28"/>
        <v>0.16764202017635674</v>
      </c>
      <c r="G203" s="28">
        <f t="shared" si="29"/>
        <v>0.24155362628738361</v>
      </c>
    </row>
    <row r="204" spans="1:14" x14ac:dyDescent="0.2">
      <c r="A204" s="24" t="s">
        <v>86</v>
      </c>
      <c r="B204" s="25">
        <f t="shared" si="24"/>
        <v>0.16610378532511771</v>
      </c>
      <c r="C204" s="25">
        <f t="shared" si="25"/>
        <v>0.19772646364740298</v>
      </c>
      <c r="D204" s="25">
        <f t="shared" si="26"/>
        <v>0.18327618642279428</v>
      </c>
      <c r="E204" s="25">
        <f t="shared" si="27"/>
        <v>0.1254969784929135</v>
      </c>
      <c r="F204" s="25">
        <f t="shared" si="28"/>
        <v>0.1095348406185407</v>
      </c>
      <c r="G204" s="28">
        <f t="shared" si="29"/>
        <v>0.1066570693676879</v>
      </c>
      <c r="I204" s="32"/>
    </row>
    <row r="205" spans="1:14" x14ac:dyDescent="0.2">
      <c r="A205" s="24" t="s">
        <v>84</v>
      </c>
      <c r="B205" s="25">
        <f t="shared" si="24"/>
        <v>0.43289010142897238</v>
      </c>
      <c r="C205" s="25">
        <f t="shared" si="25"/>
        <v>0.47464202341531847</v>
      </c>
      <c r="D205" s="25">
        <f t="shared" si="26"/>
        <v>0.45846217160609448</v>
      </c>
      <c r="E205" s="25">
        <f t="shared" si="27"/>
        <v>0</v>
      </c>
      <c r="F205" s="25">
        <f t="shared" si="28"/>
        <v>0.39619441718784359</v>
      </c>
      <c r="G205" s="28">
        <f t="shared" si="29"/>
        <v>0</v>
      </c>
    </row>
    <row r="206" spans="1:14" x14ac:dyDescent="0.2">
      <c r="A206" s="24" t="s">
        <v>82</v>
      </c>
      <c r="B206" s="25">
        <f t="shared" si="24"/>
        <v>0.22015059229736136</v>
      </c>
      <c r="C206" s="25">
        <f t="shared" si="25"/>
        <v>0.16125486393604471</v>
      </c>
      <c r="D206" s="25">
        <f t="shared" si="26"/>
        <v>0.18571332636533652</v>
      </c>
      <c r="E206" s="25" t="e">
        <f t="shared" si="27"/>
        <v>#DIV/0!</v>
      </c>
      <c r="F206" s="25">
        <f t="shared" si="28"/>
        <v>0.27511832261354802</v>
      </c>
      <c r="G206" s="28">
        <f t="shared" si="29"/>
        <v>4.778336079199666E-2</v>
      </c>
    </row>
    <row r="207" spans="1:14" x14ac:dyDescent="0.2">
      <c r="A207" s="24" t="s">
        <v>85</v>
      </c>
      <c r="B207" s="25">
        <f t="shared" si="24"/>
        <v>0.2297838067935655</v>
      </c>
      <c r="C207" s="25">
        <f t="shared" si="25"/>
        <v>0.16394568369137302</v>
      </c>
      <c r="D207" s="25">
        <f t="shared" si="26"/>
        <v>0.19272035660397382</v>
      </c>
      <c r="E207" s="25" t="e">
        <f t="shared" si="27"/>
        <v>#DIV/0!</v>
      </c>
      <c r="F207" s="25">
        <f t="shared" si="28"/>
        <v>0.29999623504134071</v>
      </c>
      <c r="G207" s="28">
        <f t="shared" si="29"/>
        <v>0.21777054597675241</v>
      </c>
    </row>
    <row r="208" spans="1:14" x14ac:dyDescent="0.2">
      <c r="A208" s="24" t="s">
        <v>78</v>
      </c>
      <c r="B208" s="25">
        <f t="shared" si="24"/>
        <v>0.21294739143116961</v>
      </c>
      <c r="C208" s="25">
        <f t="shared" si="25"/>
        <v>0.21346785776020727</v>
      </c>
      <c r="D208" s="25">
        <f t="shared" si="26"/>
        <v>0.21323300266481446</v>
      </c>
      <c r="E208" s="25">
        <f t="shared" si="27"/>
        <v>1</v>
      </c>
      <c r="F208" s="25">
        <f t="shared" si="28"/>
        <v>0.2643694412132982</v>
      </c>
      <c r="G208" s="28">
        <f t="shared" si="29"/>
        <v>7.6463955177635823E-2</v>
      </c>
    </row>
    <row r="209" spans="1:7" x14ac:dyDescent="0.2">
      <c r="A209" s="24" t="s">
        <v>76</v>
      </c>
      <c r="B209" s="25">
        <f t="shared" si="24"/>
        <v>0.1852084875162999</v>
      </c>
      <c r="C209" s="25">
        <f t="shared" si="25"/>
        <v>0.1762955253293681</v>
      </c>
      <c r="D209" s="25">
        <f t="shared" si="26"/>
        <v>0.18006015938047867</v>
      </c>
      <c r="E209" s="25">
        <f t="shared" si="27"/>
        <v>0</v>
      </c>
      <c r="F209" s="25">
        <f t="shared" si="28"/>
        <v>0.15203863005503207</v>
      </c>
      <c r="G209" s="28">
        <f t="shared" si="29"/>
        <v>0</v>
      </c>
    </row>
    <row r="210" spans="1:7" x14ac:dyDescent="0.2">
      <c r="A210" s="24" t="s">
        <v>79</v>
      </c>
      <c r="B210" s="25">
        <f t="shared" si="24"/>
        <v>0.31758007632792457</v>
      </c>
      <c r="C210" s="25">
        <f t="shared" si="25"/>
        <v>0.25580167680939597</v>
      </c>
      <c r="D210" s="25">
        <f t="shared" si="26"/>
        <v>0.28736556912482519</v>
      </c>
      <c r="E210" s="25" t="e">
        <f t="shared" si="27"/>
        <v>#DIV/0!</v>
      </c>
      <c r="F210" s="25">
        <f t="shared" si="28"/>
        <v>0.26475768971600605</v>
      </c>
      <c r="G210" s="28">
        <f t="shared" si="29"/>
        <v>8.6235405726921399E-2</v>
      </c>
    </row>
    <row r="211" spans="1:7" x14ac:dyDescent="0.2">
      <c r="A211" s="24" t="s">
        <v>80</v>
      </c>
      <c r="B211" s="25">
        <f t="shared" si="24"/>
        <v>0.16539494329128065</v>
      </c>
      <c r="C211" s="25">
        <f t="shared" si="25"/>
        <v>0.25778942206788447</v>
      </c>
      <c r="D211" s="25">
        <f t="shared" si="26"/>
        <v>0.21364483978680041</v>
      </c>
      <c r="E211" s="25">
        <f t="shared" si="27"/>
        <v>0</v>
      </c>
      <c r="F211" s="25">
        <f t="shared" si="28"/>
        <v>0.14260884096919221</v>
      </c>
      <c r="G211" s="28">
        <f t="shared" si="29"/>
        <v>5.0479030026338585E-2</v>
      </c>
    </row>
    <row r="212" spans="1:7" x14ac:dyDescent="0.2">
      <c r="A212" s="24" t="s">
        <v>77</v>
      </c>
      <c r="B212" s="25">
        <f t="shared" si="24"/>
        <v>0.12028264194646872</v>
      </c>
      <c r="C212" s="25">
        <f t="shared" si="25"/>
        <v>0.16984611093081661</v>
      </c>
      <c r="D212" s="25">
        <f t="shared" si="26"/>
        <v>0.14226096316253967</v>
      </c>
      <c r="E212" s="25" t="e">
        <f t="shared" si="27"/>
        <v>#DIV/0!</v>
      </c>
      <c r="F212" s="25">
        <f t="shared" si="28"/>
        <v>0.23742786479802144</v>
      </c>
      <c r="G212" s="28">
        <f t="shared" si="29"/>
        <v>7.4082677679675885E-2</v>
      </c>
    </row>
    <row r="213" spans="1:7" ht="16" thickBot="1" x14ac:dyDescent="0.25">
      <c r="A213" s="26" t="s">
        <v>235</v>
      </c>
      <c r="B213" s="27">
        <f t="shared" si="24"/>
        <v>0.22744163006951931</v>
      </c>
      <c r="C213" s="27">
        <f t="shared" si="25"/>
        <v>0.22586166427919091</v>
      </c>
      <c r="D213" s="27">
        <f t="shared" si="26"/>
        <v>0.22666222690294477</v>
      </c>
      <c r="E213" s="27" t="e">
        <f t="shared" si="27"/>
        <v>#DIV/0!</v>
      </c>
      <c r="F213" s="27">
        <f t="shared" si="28"/>
        <v>0</v>
      </c>
      <c r="G213" s="29">
        <f t="shared" si="29"/>
        <v>0</v>
      </c>
    </row>
    <row r="215" spans="1:7" ht="16" thickBot="1" x14ac:dyDescent="0.25"/>
    <row r="216" spans="1:7" x14ac:dyDescent="0.2">
      <c r="A216" s="67"/>
      <c r="B216" s="68" t="s">
        <v>236</v>
      </c>
      <c r="C216" s="68" t="s">
        <v>237</v>
      </c>
      <c r="D216" s="69" t="s">
        <v>945</v>
      </c>
      <c r="E216" s="30"/>
      <c r="F216" s="30"/>
    </row>
    <row r="217" spans="1:7" x14ac:dyDescent="0.2">
      <c r="A217" s="70" t="s">
        <v>84</v>
      </c>
      <c r="B217" s="71">
        <v>0.43289010142897238</v>
      </c>
      <c r="C217" s="71">
        <v>0.47464202341531847</v>
      </c>
      <c r="D217" s="72">
        <v>0.45846217160609448</v>
      </c>
      <c r="E217" s="32"/>
      <c r="F217" s="32"/>
    </row>
    <row r="218" spans="1:7" x14ac:dyDescent="0.2">
      <c r="A218" s="70" t="s">
        <v>79</v>
      </c>
      <c r="B218" s="71">
        <v>0.31758007632792457</v>
      </c>
      <c r="C218" s="71">
        <v>0.25580167680939597</v>
      </c>
      <c r="D218" s="72">
        <v>0.28736556912482519</v>
      </c>
      <c r="E218" s="32"/>
      <c r="F218" s="32"/>
    </row>
    <row r="219" spans="1:7" x14ac:dyDescent="0.2">
      <c r="A219" s="70" t="s">
        <v>83</v>
      </c>
      <c r="B219" s="71">
        <v>0.25764095053667202</v>
      </c>
      <c r="C219" s="71">
        <v>0.25108134557448353</v>
      </c>
      <c r="D219" s="72">
        <v>0.25369726308457691</v>
      </c>
      <c r="E219" s="32"/>
      <c r="F219" s="32"/>
    </row>
    <row r="220" spans="1:7" x14ac:dyDescent="0.2">
      <c r="A220" s="70" t="s">
        <v>235</v>
      </c>
      <c r="B220" s="71">
        <v>0.22744163006951931</v>
      </c>
      <c r="C220" s="71">
        <v>0.22586166427919091</v>
      </c>
      <c r="D220" s="72">
        <v>0.22666222690294477</v>
      </c>
      <c r="E220" s="32"/>
      <c r="F220" s="32"/>
    </row>
    <row r="221" spans="1:7" x14ac:dyDescent="0.2">
      <c r="A221" s="70" t="s">
        <v>80</v>
      </c>
      <c r="B221" s="71">
        <v>0.16539494329128065</v>
      </c>
      <c r="C221" s="71">
        <v>0.25778942206788447</v>
      </c>
      <c r="D221" s="72">
        <v>0.21364483978680041</v>
      </c>
      <c r="E221" s="32"/>
      <c r="F221" s="32"/>
    </row>
    <row r="222" spans="1:7" x14ac:dyDescent="0.2">
      <c r="A222" s="70" t="s">
        <v>78</v>
      </c>
      <c r="B222" s="71">
        <v>0.21294739143116961</v>
      </c>
      <c r="C222" s="71">
        <v>0.21346785776020727</v>
      </c>
      <c r="D222" s="72">
        <v>0.21323300266481446</v>
      </c>
      <c r="E222" s="32"/>
      <c r="F222" s="32"/>
    </row>
    <row r="223" spans="1:7" x14ac:dyDescent="0.2">
      <c r="A223" s="70" t="s">
        <v>81</v>
      </c>
      <c r="B223" s="71">
        <v>0.20481077609591034</v>
      </c>
      <c r="C223" s="71">
        <v>0.18641087206142876</v>
      </c>
      <c r="D223" s="72">
        <v>0.19387359565809767</v>
      </c>
      <c r="E223" s="32"/>
      <c r="F223" s="32"/>
    </row>
    <row r="224" spans="1:7" x14ac:dyDescent="0.2">
      <c r="A224" s="70" t="s">
        <v>85</v>
      </c>
      <c r="B224" s="71">
        <v>0.2297838067935655</v>
      </c>
      <c r="C224" s="71">
        <v>0.16394568369137302</v>
      </c>
      <c r="D224" s="72">
        <v>0.19272035660397382</v>
      </c>
      <c r="E224" s="32"/>
      <c r="F224" s="32"/>
    </row>
    <row r="225" spans="1:6" x14ac:dyDescent="0.2">
      <c r="A225" s="70" t="s">
        <v>82</v>
      </c>
      <c r="B225" s="71">
        <v>0.22015059229736136</v>
      </c>
      <c r="C225" s="71">
        <v>0.16125486393604471</v>
      </c>
      <c r="D225" s="72">
        <v>0.18571332636533652</v>
      </c>
      <c r="E225" s="32"/>
      <c r="F225" s="32"/>
    </row>
    <row r="226" spans="1:6" x14ac:dyDescent="0.2">
      <c r="A226" s="70" t="s">
        <v>86</v>
      </c>
      <c r="B226" s="71">
        <v>0.16610378532511771</v>
      </c>
      <c r="C226" s="71">
        <v>0.19772646364740298</v>
      </c>
      <c r="D226" s="72">
        <v>0.18327618642279428</v>
      </c>
      <c r="E226" s="32"/>
      <c r="F226" s="32"/>
    </row>
    <row r="227" spans="1:6" x14ac:dyDescent="0.2">
      <c r="A227" s="70" t="s">
        <v>76</v>
      </c>
      <c r="B227" s="71">
        <v>0.1852084875162999</v>
      </c>
      <c r="C227" s="71">
        <v>0.1762955253293681</v>
      </c>
      <c r="D227" s="72">
        <v>0.18006015938047867</v>
      </c>
      <c r="E227" s="32"/>
      <c r="F227" s="32"/>
    </row>
    <row r="228" spans="1:6" x14ac:dyDescent="0.2">
      <c r="A228" s="70" t="s">
        <v>74</v>
      </c>
      <c r="B228" s="71">
        <v>0.14054587680820235</v>
      </c>
      <c r="C228" s="71">
        <v>0.15035260488250451</v>
      </c>
      <c r="D228" s="72">
        <v>0.14559499757135472</v>
      </c>
      <c r="E228" s="32"/>
      <c r="F228" s="32"/>
    </row>
    <row r="229" spans="1:6" ht="16" thickBot="1" x14ac:dyDescent="0.25">
      <c r="A229" s="73" t="s">
        <v>77</v>
      </c>
      <c r="B229" s="74">
        <v>0.12028264194646872</v>
      </c>
      <c r="C229" s="74">
        <v>0.16984611093081661</v>
      </c>
      <c r="D229" s="75">
        <v>0.14226096316253967</v>
      </c>
      <c r="E229" s="32"/>
      <c r="F229" s="32"/>
    </row>
  </sheetData>
  <sortState xmlns:xlrd2="http://schemas.microsoft.com/office/spreadsheetml/2017/richdata2" ref="A131:P175">
    <sortCondition descending="1" ref="H131:H175"/>
  </sortState>
  <mergeCells count="3">
    <mergeCell ref="A83:G83"/>
    <mergeCell ref="B184:G184"/>
    <mergeCell ref="H184:M184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8390-4937-49B8-9B96-C88F20D1A229}">
  <dimension ref="A2:AC42"/>
  <sheetViews>
    <sheetView workbookViewId="0">
      <pane xSplit="1" topLeftCell="B1" activePane="topRight" state="frozen"/>
      <selection pane="topRight" activeCell="D7" sqref="D7"/>
    </sheetView>
  </sheetViews>
  <sheetFormatPr baseColWidth="10" defaultColWidth="8.83203125" defaultRowHeight="15" x14ac:dyDescent="0.2"/>
  <cols>
    <col min="1" max="1" width="24.5" bestFit="1" customWidth="1"/>
    <col min="2" max="3" width="16.5" bestFit="1" customWidth="1"/>
    <col min="4" max="4" width="16.5" style="30" customWidth="1"/>
    <col min="5" max="6" width="15.1640625" bestFit="1" customWidth="1"/>
    <col min="7" max="7" width="16.33203125" style="30" bestFit="1" customWidth="1"/>
    <col min="8" max="8" width="15.1640625" bestFit="1" customWidth="1"/>
    <col min="9" max="9" width="14.1640625" bestFit="1" customWidth="1"/>
    <col min="10" max="10" width="14.33203125" bestFit="1" customWidth="1"/>
    <col min="11" max="11" width="14.1640625" bestFit="1" customWidth="1"/>
    <col min="12" max="12" width="14.33203125" bestFit="1" customWidth="1"/>
    <col min="13" max="13" width="14.1640625" bestFit="1" customWidth="1"/>
    <col min="14" max="14" width="14.33203125" bestFit="1" customWidth="1"/>
    <col min="15" max="15" width="14.1640625" bestFit="1" customWidth="1"/>
    <col min="16" max="16" width="14.33203125" bestFit="1" customWidth="1"/>
    <col min="17" max="17" width="14.1640625" bestFit="1" customWidth="1"/>
    <col min="18" max="18" width="14.33203125" bestFit="1" customWidth="1"/>
    <col min="19" max="19" width="14.1640625" bestFit="1" customWidth="1"/>
    <col min="20" max="20" width="14.33203125" bestFit="1" customWidth="1"/>
    <col min="21" max="21" width="14.1640625" bestFit="1" customWidth="1"/>
    <col min="22" max="23" width="14.33203125" bestFit="1" customWidth="1"/>
    <col min="24" max="24" width="14.1640625" bestFit="1" customWidth="1"/>
    <col min="25" max="25" width="13.6640625" bestFit="1" customWidth="1"/>
    <col min="26" max="26" width="14.33203125" bestFit="1" customWidth="1"/>
    <col min="27" max="27" width="14.1640625" bestFit="1" customWidth="1"/>
    <col min="28" max="28" width="13.6640625" bestFit="1" customWidth="1"/>
    <col min="29" max="29" width="15.1640625" bestFit="1" customWidth="1"/>
  </cols>
  <sheetData>
    <row r="2" spans="1:28" x14ac:dyDescent="0.2">
      <c r="A2" s="30"/>
      <c r="B2" s="144"/>
      <c r="C2" s="144"/>
      <c r="D2" s="42"/>
      <c r="E2" s="144"/>
      <c r="F2" s="144"/>
      <c r="G2" s="42"/>
    </row>
    <row r="3" spans="1:28" s="30" customFormat="1" x14ac:dyDescent="0.2">
      <c r="B3" s="30" t="s">
        <v>241</v>
      </c>
      <c r="D3" s="30" t="s">
        <v>929</v>
      </c>
      <c r="E3" s="30" t="s">
        <v>240</v>
      </c>
      <c r="G3" s="30" t="s">
        <v>929</v>
      </c>
      <c r="H3" s="30" t="s">
        <v>242</v>
      </c>
      <c r="J3" s="30" t="s">
        <v>929</v>
      </c>
      <c r="K3" s="30" t="s">
        <v>353</v>
      </c>
      <c r="M3" s="30" t="s">
        <v>929</v>
      </c>
      <c r="N3" s="30" t="s">
        <v>327</v>
      </c>
      <c r="P3" s="30" t="s">
        <v>929</v>
      </c>
      <c r="Q3" s="30" t="s">
        <v>419</v>
      </c>
      <c r="S3" s="30" t="s">
        <v>929</v>
      </c>
      <c r="T3" s="30" t="s">
        <v>637</v>
      </c>
      <c r="V3" s="30" t="s">
        <v>929</v>
      </c>
      <c r="W3" s="30" t="s">
        <v>636</v>
      </c>
      <c r="Y3" s="30" t="s">
        <v>929</v>
      </c>
      <c r="Z3" s="30" t="s">
        <v>818</v>
      </c>
      <c r="AB3" s="30" t="s">
        <v>929</v>
      </c>
    </row>
    <row r="4" spans="1:28" s="30" customFormat="1" x14ac:dyDescent="0.2">
      <c r="B4" s="30" t="s">
        <v>236</v>
      </c>
      <c r="C4" s="30" t="s">
        <v>237</v>
      </c>
      <c r="E4" s="30" t="s">
        <v>236</v>
      </c>
      <c r="F4" s="30" t="s">
        <v>237</v>
      </c>
      <c r="G4" s="30" t="s">
        <v>240</v>
      </c>
      <c r="H4" s="30" t="s">
        <v>236</v>
      </c>
      <c r="I4" s="30" t="s">
        <v>237</v>
      </c>
      <c r="J4" s="30" t="s">
        <v>242</v>
      </c>
      <c r="K4" s="30" t="s">
        <v>236</v>
      </c>
      <c r="L4" s="30" t="s">
        <v>237</v>
      </c>
      <c r="M4" s="30" t="s">
        <v>353</v>
      </c>
      <c r="N4" s="30" t="s">
        <v>236</v>
      </c>
      <c r="O4" s="30" t="s">
        <v>237</v>
      </c>
      <c r="P4" s="30" t="s">
        <v>327</v>
      </c>
      <c r="Q4" s="30" t="s">
        <v>236</v>
      </c>
      <c r="R4" s="30" t="s">
        <v>237</v>
      </c>
      <c r="S4" s="30" t="s">
        <v>419</v>
      </c>
      <c r="T4" s="30" t="s">
        <v>236</v>
      </c>
      <c r="U4" s="30" t="s">
        <v>237</v>
      </c>
      <c r="V4" s="30" t="s">
        <v>637</v>
      </c>
      <c r="W4" s="30" t="s">
        <v>236</v>
      </c>
      <c r="X4" s="30" t="s">
        <v>237</v>
      </c>
      <c r="Y4" s="30" t="s">
        <v>636</v>
      </c>
      <c r="Z4" s="30" t="s">
        <v>236</v>
      </c>
      <c r="AA4" s="30" t="s">
        <v>237</v>
      </c>
      <c r="AB4" s="30" t="s">
        <v>818</v>
      </c>
    </row>
    <row r="5" spans="1:28" x14ac:dyDescent="0.2">
      <c r="A5" s="30" t="str">
        <f>'Agrifood_EU_National level'!A186</f>
        <v>Αττική</v>
      </c>
      <c r="B5" s="30">
        <f>'Agrifood_EU_National level'!B186</f>
        <v>587390609.3499999</v>
      </c>
      <c r="C5" s="30">
        <f>'Agrifood_EU_National level'!C186</f>
        <v>623381865.67000008</v>
      </c>
      <c r="D5" s="31">
        <f>B5+C5</f>
        <v>1210772475.02</v>
      </c>
      <c r="E5" s="31">
        <f>'Agrifood_EU_National level'!H186</f>
        <v>82555328.219999999</v>
      </c>
      <c r="F5" s="31">
        <f>'Agrifood_EU_National level'!I186</f>
        <v>93727087.340000033</v>
      </c>
      <c r="G5" s="31">
        <f>E5+F5</f>
        <v>176282415.56000003</v>
      </c>
      <c r="H5" s="31">
        <f>'Health_Med_EU_National level'!H185</f>
        <v>125876705.29000001</v>
      </c>
      <c r="I5" s="31">
        <f>'Health_Med_EU_National level'!I185</f>
        <v>117023834.13999994</v>
      </c>
      <c r="J5" s="31">
        <f>H5+I5</f>
        <v>242900539.42999995</v>
      </c>
      <c r="K5" s="31">
        <f>'ICT_EU_National level'!H185</f>
        <v>128235645</v>
      </c>
      <c r="L5" s="31">
        <f>'ICT_EU_National level'!I185</f>
        <v>129117233.23000002</v>
      </c>
      <c r="M5" s="31">
        <f>K5+L5</f>
        <v>257352878.23000002</v>
      </c>
      <c r="N5" s="31">
        <f>'Energy_EU_National level'!H168</f>
        <v>45126914.840000004</v>
      </c>
      <c r="O5" s="31">
        <f>'Energy_EU_National level'!I168</f>
        <v>38804474.68</v>
      </c>
      <c r="P5" s="31">
        <f>N5+O5</f>
        <v>83931389.520000011</v>
      </c>
      <c r="Q5" s="31">
        <f>'Environm_EU_National level'!H199</f>
        <v>61582512.950000003</v>
      </c>
      <c r="R5" s="31">
        <f>'Environm_EU_National level'!I199</f>
        <v>62242912.160000004</v>
      </c>
      <c r="S5" s="31">
        <f>Q5+R5</f>
        <v>123825425.11000001</v>
      </c>
      <c r="T5" s="31">
        <f>'Transport_EU_National level'!H202</f>
        <v>33683909.640000001</v>
      </c>
      <c r="U5" s="31">
        <f>'Transport_EU_National level'!I202</f>
        <v>57757231.939999998</v>
      </c>
      <c r="V5" s="31">
        <f>T5+U5</f>
        <v>91441141.579999998</v>
      </c>
      <c r="W5" s="31">
        <f>'Materials_EU_National level'!H212</f>
        <v>37320494.840000004</v>
      </c>
      <c r="X5" s="31">
        <f>'Materials_EU_National level'!I212</f>
        <v>49689170.590000011</v>
      </c>
      <c r="Y5" s="31">
        <f>W5+X5</f>
        <v>87009665.430000007</v>
      </c>
      <c r="Z5" s="31">
        <f>'Tourism_EU_National level'!H179</f>
        <v>73009098.569999993</v>
      </c>
      <c r="AA5" s="31">
        <f>'Tourism_EU_National level'!I179</f>
        <v>75019921.589999989</v>
      </c>
      <c r="AB5" s="31">
        <f>Z5+AA5</f>
        <v>148029020.15999997</v>
      </c>
    </row>
    <row r="6" spans="1:28" x14ac:dyDescent="0.2">
      <c r="A6" s="30" t="str">
        <f>'Agrifood_EU_National level'!A187</f>
        <v>Κ. Μακεδονία</v>
      </c>
      <c r="B6" s="30">
        <f>'Agrifood_EU_National level'!B187</f>
        <v>299520073.64999998</v>
      </c>
      <c r="C6" s="30">
        <f>'Agrifood_EU_National level'!C187</f>
        <v>451548472.59000003</v>
      </c>
      <c r="D6" s="31">
        <f t="shared" ref="D6:D18" si="0">B6+C6</f>
        <v>751068546.24000001</v>
      </c>
      <c r="E6" s="31">
        <f>'Agrifood_EU_National level'!H187</f>
        <v>77168636.480000004</v>
      </c>
      <c r="F6" s="31">
        <f>'Agrifood_EU_National level'!I187</f>
        <v>113375398.09</v>
      </c>
      <c r="G6" s="31">
        <f t="shared" ref="G6:G17" si="1">E6+F6</f>
        <v>190544034.56999999</v>
      </c>
      <c r="H6" s="31">
        <f>'Health_Med_EU_National level'!H186</f>
        <v>46090108.43</v>
      </c>
      <c r="I6" s="31">
        <f>'Health_Med_EU_National level'!I186</f>
        <v>67159006.310000002</v>
      </c>
      <c r="J6" s="31">
        <f>H6+I6</f>
        <v>113249114.74000001</v>
      </c>
      <c r="K6" s="31">
        <f>'ICT_EU_National level'!H186</f>
        <v>44502178.619999997</v>
      </c>
      <c r="L6" s="31">
        <f>'ICT_EU_National level'!I186</f>
        <v>61706634.280000001</v>
      </c>
      <c r="M6" s="31">
        <f>K6+L6</f>
        <v>106208812.90000001</v>
      </c>
      <c r="N6" s="31">
        <f>'Energy_EU_National level'!H169</f>
        <v>30729156.670000002</v>
      </c>
      <c r="O6" s="31">
        <f>'Energy_EU_National level'!I169</f>
        <v>27617122.499999993</v>
      </c>
      <c r="P6" s="31">
        <f>N6+O6</f>
        <v>58346279.169999994</v>
      </c>
      <c r="Q6" s="31">
        <f>'Environm_EU_National level'!H200</f>
        <v>40611534.780000001</v>
      </c>
      <c r="R6" s="31">
        <f>'Environm_EU_National level'!I200</f>
        <v>62600359.930000022</v>
      </c>
      <c r="S6" s="31">
        <f>Q6+R6</f>
        <v>103211894.71000002</v>
      </c>
      <c r="T6" s="31">
        <f>'Transport_EU_National level'!H203</f>
        <v>13474962.16</v>
      </c>
      <c r="U6" s="31">
        <f>'Transport_EU_National level'!I203</f>
        <v>24872300.239999998</v>
      </c>
      <c r="V6" s="31">
        <f>T6+U6</f>
        <v>38347262.399999999</v>
      </c>
      <c r="W6" s="31">
        <f>'Materials_EU_National level'!H213</f>
        <v>22944006.699999999</v>
      </c>
      <c r="X6" s="31">
        <f>'Materials_EU_National level'!I213</f>
        <v>35065786.260000005</v>
      </c>
      <c r="Y6" s="31">
        <f>W6+X6</f>
        <v>58009792.960000008</v>
      </c>
      <c r="Z6" s="31">
        <f>'Tourism_EU_National level'!H180</f>
        <v>23999489.809999999</v>
      </c>
      <c r="AA6" s="31">
        <f>'Tourism_EU_National level'!I180</f>
        <v>59151864.980000012</v>
      </c>
      <c r="AB6" s="31">
        <f>Z6+AA6</f>
        <v>83151354.790000007</v>
      </c>
    </row>
    <row r="7" spans="1:28" x14ac:dyDescent="0.2">
      <c r="A7" s="30" t="str">
        <f>'Agrifood_EU_National level'!A188</f>
        <v>Κρήτη</v>
      </c>
      <c r="B7" s="30">
        <f>'Agrifood_EU_National level'!B188</f>
        <v>97494127.069999993</v>
      </c>
      <c r="C7" s="30">
        <f>'Agrifood_EU_National level'!C188</f>
        <v>142884946.16999999</v>
      </c>
      <c r="D7" s="31">
        <f t="shared" si="0"/>
        <v>240379073.23999998</v>
      </c>
      <c r="E7" s="31">
        <f>'Agrifood_EU_National level'!H188</f>
        <v>19967847.829999998</v>
      </c>
      <c r="F7" s="31">
        <f>'Agrifood_EU_National level'!I188</f>
        <v>26635307.420000002</v>
      </c>
      <c r="G7" s="31">
        <f t="shared" si="1"/>
        <v>46603155.25</v>
      </c>
      <c r="H7" s="31">
        <f>'Health_Med_EU_National level'!H187</f>
        <v>19219049.449999999</v>
      </c>
      <c r="I7" s="31">
        <f>'Health_Med_EU_National level'!I187</f>
        <v>27696018.990000002</v>
      </c>
      <c r="J7" s="31">
        <f t="shared" ref="J7:J17" si="2">H7+I7</f>
        <v>46915068.439999998</v>
      </c>
      <c r="K7" s="31">
        <f>'ICT_EU_National level'!H187</f>
        <v>18367887.77</v>
      </c>
      <c r="L7" s="31">
        <f>'ICT_EU_National level'!I187</f>
        <v>14393851.800000003</v>
      </c>
      <c r="M7" s="31">
        <f t="shared" ref="M7:M17" si="3">K7+L7</f>
        <v>32761739.57</v>
      </c>
      <c r="N7" s="31">
        <f>'Energy_EU_National level'!H170</f>
        <v>3491607.07</v>
      </c>
      <c r="O7" s="31">
        <f>'Energy_EU_National level'!I170</f>
        <v>10080449.189999999</v>
      </c>
      <c r="P7" s="31">
        <f t="shared" ref="P7:P17" si="4">N7+O7</f>
        <v>13572056.26</v>
      </c>
      <c r="Q7" s="31">
        <f>'Environm_EU_National level'!H201</f>
        <v>12741406.359999999</v>
      </c>
      <c r="R7" s="31">
        <f>'Environm_EU_National level'!I201</f>
        <v>15516211.250000002</v>
      </c>
      <c r="S7" s="31">
        <f t="shared" ref="S7:S17" si="5">Q7+R7</f>
        <v>28257617.609999999</v>
      </c>
      <c r="T7" s="31">
        <f>'Transport_EU_National level'!H204</f>
        <v>2738548.14</v>
      </c>
      <c r="U7" s="31">
        <f>'Transport_EU_National level'!I204</f>
        <v>5375016.21</v>
      </c>
      <c r="V7" s="31">
        <f t="shared" ref="V7:V17" si="6">T7+U7</f>
        <v>8113564.3499999996</v>
      </c>
      <c r="W7" s="31">
        <f>'Materials_EU_National level'!H214</f>
        <v>8007748.1200000001</v>
      </c>
      <c r="X7" s="31">
        <f>'Materials_EU_National level'!I214</f>
        <v>16715321.069999998</v>
      </c>
      <c r="Y7" s="31">
        <f t="shared" ref="Y7:Y17" si="7">W7+X7</f>
        <v>24723069.189999998</v>
      </c>
      <c r="Z7" s="31">
        <f>'Tourism_EU_National level'!H181</f>
        <v>12960032.33</v>
      </c>
      <c r="AA7" s="31">
        <f>'Tourism_EU_National level'!I181</f>
        <v>26472770.239999998</v>
      </c>
      <c r="AB7" s="31">
        <f t="shared" ref="AB7:AB17" si="8">Z7+AA7</f>
        <v>39432802.57</v>
      </c>
    </row>
    <row r="8" spans="1:28" x14ac:dyDescent="0.2">
      <c r="A8" s="30" t="str">
        <f>'Agrifood_EU_National level'!A189</f>
        <v>Δ. Ελλάδα</v>
      </c>
      <c r="B8" s="30">
        <f>'Agrifood_EU_National level'!B189</f>
        <v>113488765.07000001</v>
      </c>
      <c r="C8" s="30">
        <f>'Agrifood_EU_National level'!C189</f>
        <v>134867626.66</v>
      </c>
      <c r="D8" s="31">
        <f t="shared" si="0"/>
        <v>248356391.73000002</v>
      </c>
      <c r="E8" s="31">
        <f>'Agrifood_EU_National level'!H189</f>
        <v>18850913.469999999</v>
      </c>
      <c r="F8" s="31">
        <f>'Agrifood_EU_National level'!I189</f>
        <v>26666898.880000006</v>
      </c>
      <c r="G8" s="31">
        <f t="shared" si="1"/>
        <v>45517812.350000009</v>
      </c>
      <c r="H8" s="31">
        <f>'Health_Med_EU_National level'!H188</f>
        <v>18089185.25</v>
      </c>
      <c r="I8" s="31">
        <f>'Health_Med_EU_National level'!I188</f>
        <v>20245117.199999999</v>
      </c>
      <c r="J8" s="31">
        <f t="shared" si="2"/>
        <v>38334302.450000003</v>
      </c>
      <c r="K8" s="31">
        <f>'ICT_EU_National level'!H188</f>
        <v>27650662.93</v>
      </c>
      <c r="L8" s="31">
        <f>'ICT_EU_National level'!I188</f>
        <v>26580462.359999999</v>
      </c>
      <c r="M8" s="31">
        <f t="shared" si="3"/>
        <v>54231125.289999999</v>
      </c>
      <c r="N8" s="31">
        <f>'Energy_EU_National level'!H171</f>
        <v>10077364.189999999</v>
      </c>
      <c r="O8" s="31">
        <f>'Energy_EU_National level'!I171</f>
        <v>10190281.809999999</v>
      </c>
      <c r="P8" s="31">
        <f t="shared" si="4"/>
        <v>20267646</v>
      </c>
      <c r="Q8" s="31">
        <f>'Environm_EU_National level'!H202</f>
        <v>11476291.369999999</v>
      </c>
      <c r="R8" s="31">
        <f>'Environm_EU_National level'!I202</f>
        <v>12531778.639999999</v>
      </c>
      <c r="S8" s="31">
        <f t="shared" si="5"/>
        <v>24008070.009999998</v>
      </c>
      <c r="T8" s="31">
        <f>'Transport_EU_National level'!H205</f>
        <v>4065477.95</v>
      </c>
      <c r="U8" s="31">
        <f>'Transport_EU_National level'!I205</f>
        <v>8552793.8000000007</v>
      </c>
      <c r="V8" s="31">
        <f t="shared" si="6"/>
        <v>12618271.75</v>
      </c>
      <c r="W8" s="31">
        <f>'Materials_EU_National level'!H215</f>
        <v>11156557.1</v>
      </c>
      <c r="X8" s="31">
        <f>'Materials_EU_National level'!I215</f>
        <v>14416736.719999999</v>
      </c>
      <c r="Y8" s="31">
        <f t="shared" si="7"/>
        <v>25573293.82</v>
      </c>
      <c r="Z8" s="31">
        <f>'Tourism_EU_National level'!H182</f>
        <v>12122312.810000001</v>
      </c>
      <c r="AA8" s="31">
        <f>'Tourism_EU_National level'!I182</f>
        <v>15683557.250000004</v>
      </c>
      <c r="AB8" s="31">
        <f t="shared" si="8"/>
        <v>27805870.060000002</v>
      </c>
    </row>
    <row r="9" spans="1:28" x14ac:dyDescent="0.2">
      <c r="A9" s="30" t="str">
        <f>'Agrifood_EU_National level'!A190</f>
        <v>Θεσσαλία</v>
      </c>
      <c r="B9" s="30">
        <f>'Agrifood_EU_National level'!B190</f>
        <v>77189358.429999992</v>
      </c>
      <c r="C9" s="30">
        <f>'Agrifood_EU_National level'!C190</f>
        <v>121996895.52000001</v>
      </c>
      <c r="D9" s="31">
        <f t="shared" si="0"/>
        <v>199186253.94999999</v>
      </c>
      <c r="E9" s="31">
        <f>'Agrifood_EU_National level'!H190</f>
        <v>33414509.199999999</v>
      </c>
      <c r="F9" s="31">
        <f>'Agrifood_EU_National level'!I190</f>
        <v>57904853.340000004</v>
      </c>
      <c r="G9" s="31">
        <f t="shared" si="1"/>
        <v>91319362.540000007</v>
      </c>
      <c r="H9" s="31">
        <f>'Health_Med_EU_National level'!H189</f>
        <v>13973249.869999999</v>
      </c>
      <c r="I9" s="31">
        <f>'Health_Med_EU_National level'!I189</f>
        <v>18335372.560000002</v>
      </c>
      <c r="J9" s="31">
        <f t="shared" si="2"/>
        <v>32308622.43</v>
      </c>
      <c r="K9" s="31">
        <f>'ICT_EU_National level'!H189</f>
        <v>6776773.6200000001</v>
      </c>
      <c r="L9" s="31">
        <f>'ICT_EU_National level'!I189</f>
        <v>9356331.7300000004</v>
      </c>
      <c r="M9" s="31">
        <f t="shared" si="3"/>
        <v>16133105.350000001</v>
      </c>
      <c r="N9" s="31">
        <f>'Energy_EU_National level'!H172</f>
        <v>4506206.96</v>
      </c>
      <c r="O9" s="31">
        <f>'Energy_EU_National level'!I172</f>
        <v>1484961.6</v>
      </c>
      <c r="P9" s="31">
        <f t="shared" si="4"/>
        <v>5991168.5600000005</v>
      </c>
      <c r="Q9" s="31">
        <f>'Environm_EU_National level'!H203</f>
        <v>6537427.3700000001</v>
      </c>
      <c r="R9" s="31">
        <f>'Environm_EU_National level'!I203</f>
        <v>10592006.549999999</v>
      </c>
      <c r="S9" s="31">
        <f t="shared" si="5"/>
        <v>17129433.919999998</v>
      </c>
      <c r="T9" s="31">
        <f>'Transport_EU_National level'!H206</f>
        <v>2532309.4</v>
      </c>
      <c r="U9" s="31">
        <f>'Transport_EU_National level'!I206</f>
        <v>5974995</v>
      </c>
      <c r="V9" s="31">
        <f t="shared" si="6"/>
        <v>8507304.4000000004</v>
      </c>
      <c r="W9" s="31">
        <f>'Materials_EU_National level'!H216</f>
        <v>3078297.63</v>
      </c>
      <c r="X9" s="31">
        <f>'Materials_EU_National level'!I216</f>
        <v>6689049.4299999997</v>
      </c>
      <c r="Y9" s="31">
        <f t="shared" si="7"/>
        <v>9767347.0599999987</v>
      </c>
      <c r="Z9" s="31">
        <f>'Tourism_EU_National level'!H183</f>
        <v>6370584.3799999999</v>
      </c>
      <c r="AA9" s="31">
        <f>'Tourism_EU_National level'!I183</f>
        <v>11659325.310000001</v>
      </c>
      <c r="AB9" s="31">
        <f t="shared" si="8"/>
        <v>18029909.690000001</v>
      </c>
    </row>
    <row r="10" spans="1:28" x14ac:dyDescent="0.2">
      <c r="A10" s="30" t="str">
        <f>'Agrifood_EU_National level'!A191</f>
        <v>Ανατ. Μακεδονία &amp; Θράκη</v>
      </c>
      <c r="B10" s="30">
        <f>'Agrifood_EU_National level'!B191</f>
        <v>51618365.189999998</v>
      </c>
      <c r="C10" s="30">
        <f>'Agrifood_EU_National level'!C191</f>
        <v>72678132.329999998</v>
      </c>
      <c r="D10" s="31">
        <f t="shared" si="0"/>
        <v>124296497.52</v>
      </c>
      <c r="E10" s="31">
        <f>'Agrifood_EU_National level'!H191</f>
        <v>11363813.67</v>
      </c>
      <c r="F10" s="31">
        <f>'Agrifood_EU_National level'!I191</f>
        <v>11719702.340000002</v>
      </c>
      <c r="G10" s="31">
        <f t="shared" si="1"/>
        <v>23083516.010000002</v>
      </c>
      <c r="H10" s="31">
        <f>'Health_Med_EU_National level'!H190</f>
        <v>6547522.3399999999</v>
      </c>
      <c r="I10" s="31">
        <f>'Health_Med_EU_National level'!I190</f>
        <v>9475924.8399999999</v>
      </c>
      <c r="J10" s="31">
        <f t="shared" si="2"/>
        <v>16023447.18</v>
      </c>
      <c r="K10" s="31">
        <f>'ICT_EU_National level'!H190</f>
        <v>11427092.76</v>
      </c>
      <c r="L10" s="31">
        <f>'ICT_EU_National level'!I190</f>
        <v>15519594.970000001</v>
      </c>
      <c r="M10" s="31">
        <f t="shared" si="3"/>
        <v>26946687.73</v>
      </c>
      <c r="N10" s="31">
        <f>'Energy_EU_National level'!H173</f>
        <v>3269677.67</v>
      </c>
      <c r="O10" s="31">
        <f>'Energy_EU_National level'!I173</f>
        <v>3538966.1900000004</v>
      </c>
      <c r="P10" s="31">
        <f t="shared" si="4"/>
        <v>6808643.8600000003</v>
      </c>
      <c r="Q10" s="31">
        <f>'Environm_EU_National level'!H204</f>
        <v>6075351.2699999996</v>
      </c>
      <c r="R10" s="31">
        <f>'Environm_EU_National level'!I204</f>
        <v>8104945.3099999996</v>
      </c>
      <c r="S10" s="31">
        <f t="shared" si="5"/>
        <v>14180296.579999998</v>
      </c>
      <c r="T10" s="31">
        <f>'Transport_EU_National level'!H207</f>
        <v>2195899.5</v>
      </c>
      <c r="U10" s="31">
        <f>'Transport_EU_National level'!I207</f>
        <v>4751267.1899999995</v>
      </c>
      <c r="V10" s="31">
        <f t="shared" si="6"/>
        <v>6947166.6899999995</v>
      </c>
      <c r="W10" s="31">
        <f>'Materials_EU_National level'!H217</f>
        <v>2187798.31</v>
      </c>
      <c r="X10" s="31">
        <f>'Materials_EU_National level'!I217</f>
        <v>7015409.1400000006</v>
      </c>
      <c r="Y10" s="31">
        <f t="shared" si="7"/>
        <v>9203207.4500000011</v>
      </c>
      <c r="Z10" s="31">
        <f>'Tourism_EU_National level'!H184</f>
        <v>8551209.6699999999</v>
      </c>
      <c r="AA10" s="31">
        <f>'Tourism_EU_National level'!I184</f>
        <v>12552322.35</v>
      </c>
      <c r="AB10" s="31">
        <f t="shared" si="8"/>
        <v>21103532.02</v>
      </c>
    </row>
    <row r="11" spans="1:28" x14ac:dyDescent="0.2">
      <c r="A11" s="30" t="str">
        <f>'Agrifood_EU_National level'!A192</f>
        <v>Ήπειρος</v>
      </c>
      <c r="B11" s="30">
        <f>'Agrifood_EU_National level'!B192</f>
        <v>54612637.439999998</v>
      </c>
      <c r="C11" s="30">
        <f>'Agrifood_EU_National level'!C192</f>
        <v>70344249.390000001</v>
      </c>
      <c r="D11" s="31">
        <f t="shared" si="0"/>
        <v>124956886.83</v>
      </c>
      <c r="E11" s="31">
        <f>'Agrifood_EU_National level'!H192</f>
        <v>12549099.73</v>
      </c>
      <c r="F11" s="31">
        <f>'Agrifood_EU_National level'!I192</f>
        <v>11532636.060000001</v>
      </c>
      <c r="G11" s="31">
        <f t="shared" si="1"/>
        <v>24081735.789999999</v>
      </c>
      <c r="H11" s="31">
        <f>'Health_Med_EU_National level'!H191</f>
        <v>15059296.109999999</v>
      </c>
      <c r="I11" s="31">
        <f>'Health_Med_EU_National level'!I191</f>
        <v>19961772.710000001</v>
      </c>
      <c r="J11" s="31">
        <f t="shared" si="2"/>
        <v>35021068.82</v>
      </c>
      <c r="K11" s="31">
        <f>'ICT_EU_National level'!H191</f>
        <v>8378631.4900000002</v>
      </c>
      <c r="L11" s="31">
        <f>'ICT_EU_National level'!I191</f>
        <v>11345097.489999998</v>
      </c>
      <c r="M11" s="31">
        <f t="shared" si="3"/>
        <v>19723728.979999997</v>
      </c>
      <c r="N11" s="31">
        <f>'Energy_EU_National level'!H174</f>
        <v>1164420.6499999999</v>
      </c>
      <c r="O11" s="31">
        <f>'Energy_EU_National level'!I174</f>
        <v>2032567.2100000002</v>
      </c>
      <c r="P11" s="31">
        <f t="shared" si="4"/>
        <v>3196987.8600000003</v>
      </c>
      <c r="Q11" s="31">
        <f>'Environm_EU_National level'!H205</f>
        <v>3021659.41</v>
      </c>
      <c r="R11" s="31">
        <f>'Environm_EU_National level'!I205</f>
        <v>4164438.0100000002</v>
      </c>
      <c r="S11" s="31">
        <f t="shared" si="5"/>
        <v>7186097.4199999999</v>
      </c>
      <c r="T11" s="31">
        <f>'Transport_EU_National level'!H208</f>
        <v>1597851.5</v>
      </c>
      <c r="U11" s="31">
        <f>'Transport_EU_National level'!I208</f>
        <v>2045286.5699999998</v>
      </c>
      <c r="V11" s="31">
        <f t="shared" si="6"/>
        <v>3643138.07</v>
      </c>
      <c r="W11" s="31">
        <f>'Materials_EU_National level'!H218</f>
        <v>6052582.1900000004</v>
      </c>
      <c r="X11" s="31">
        <f>'Materials_EU_National level'!I218</f>
        <v>8663281.0700000003</v>
      </c>
      <c r="Y11" s="31">
        <f t="shared" si="7"/>
        <v>14715863.260000002</v>
      </c>
      <c r="Z11" s="31">
        <f>'Tourism_EU_National level'!H185</f>
        <v>6789096.3600000003</v>
      </c>
      <c r="AA11" s="31">
        <f>'Tourism_EU_National level'!I185</f>
        <v>10599170.27</v>
      </c>
      <c r="AB11" s="31">
        <f t="shared" si="8"/>
        <v>17388266.629999999</v>
      </c>
    </row>
    <row r="12" spans="1:28" x14ac:dyDescent="0.2">
      <c r="A12" s="30" t="str">
        <f>'Agrifood_EU_National level'!A193</f>
        <v>Σ. Ελλάδα</v>
      </c>
      <c r="B12" s="30">
        <f>'Agrifood_EU_National level'!B193</f>
        <v>30256942.649999999</v>
      </c>
      <c r="C12" s="30">
        <f>'Agrifood_EU_National level'!C193</f>
        <v>36795977.119999997</v>
      </c>
      <c r="D12" s="31">
        <f t="shared" si="0"/>
        <v>67052919.769999996</v>
      </c>
      <c r="E12" s="31">
        <f>'Agrifood_EU_National level'!H193</f>
        <v>6443137.0099999998</v>
      </c>
      <c r="F12" s="31">
        <f>'Agrifood_EU_National level'!I193</f>
        <v>7854758.4100000001</v>
      </c>
      <c r="G12" s="31">
        <f t="shared" si="1"/>
        <v>14297895.42</v>
      </c>
      <c r="H12" s="31">
        <f>'Health_Med_EU_National level'!H192</f>
        <v>6077142.1900000004</v>
      </c>
      <c r="I12" s="31">
        <f>'Health_Med_EU_National level'!I192</f>
        <v>5470154.2299999995</v>
      </c>
      <c r="J12" s="31">
        <f t="shared" si="2"/>
        <v>11547296.42</v>
      </c>
      <c r="K12" s="31">
        <f>'ICT_EU_National level'!H192</f>
        <v>5147517.18</v>
      </c>
      <c r="L12" s="31">
        <f>'ICT_EU_National level'!I192</f>
        <v>4463802.5</v>
      </c>
      <c r="M12" s="31">
        <f t="shared" si="3"/>
        <v>9611319.6799999997</v>
      </c>
      <c r="N12" s="31">
        <f>'Energy_EU_National level'!H175</f>
        <v>2488978.2200000002</v>
      </c>
      <c r="O12" s="31">
        <f>'Energy_EU_National level'!I175</f>
        <v>3633182.7100000004</v>
      </c>
      <c r="P12" s="31">
        <f t="shared" si="4"/>
        <v>6122160.9300000006</v>
      </c>
      <c r="Q12" s="31">
        <f>'Environm_EU_National level'!H206</f>
        <v>2504100.5499999998</v>
      </c>
      <c r="R12" s="31">
        <f>'Environm_EU_National level'!I206</f>
        <v>4094868.5199999996</v>
      </c>
      <c r="S12" s="31">
        <f t="shared" si="5"/>
        <v>6598969.0699999994</v>
      </c>
      <c r="T12" s="31">
        <f>'Transport_EU_National level'!H209</f>
        <v>1457360</v>
      </c>
      <c r="U12" s="31">
        <f>'Transport_EU_National level'!I209</f>
        <v>2095400.1500000001</v>
      </c>
      <c r="V12" s="31">
        <f t="shared" si="6"/>
        <v>3552760.1500000004</v>
      </c>
      <c r="W12" s="31">
        <f>'Materials_EU_National level'!H219</f>
        <v>3607620.15</v>
      </c>
      <c r="X12" s="31">
        <f>'Materials_EU_National level'!I219</f>
        <v>5463766.0500000007</v>
      </c>
      <c r="Y12" s="31">
        <f t="shared" si="7"/>
        <v>9071386.2000000011</v>
      </c>
      <c r="Z12" s="31">
        <f>'Tourism_EU_National level'!H186</f>
        <v>2531087.35</v>
      </c>
      <c r="AA12" s="31">
        <f>'Tourism_EU_National level'!I186</f>
        <v>3720044.55</v>
      </c>
      <c r="AB12" s="31">
        <f t="shared" si="8"/>
        <v>6251131.9000000004</v>
      </c>
    </row>
    <row r="13" spans="1:28" x14ac:dyDescent="0.2">
      <c r="A13" s="30" t="str">
        <f>'Agrifood_EU_National level'!A194</f>
        <v>Δ. Μακεδονία</v>
      </c>
      <c r="B13" s="30">
        <f>'Agrifood_EU_National level'!B194</f>
        <v>23217356.060000002</v>
      </c>
      <c r="C13" s="30">
        <f>'Agrifood_EU_National level'!C194</f>
        <v>31750912.789999992</v>
      </c>
      <c r="D13" s="31">
        <f t="shared" si="0"/>
        <v>54968268.849999994</v>
      </c>
      <c r="E13" s="31">
        <f>'Agrifood_EU_National level'!H194</f>
        <v>4300051.4000000004</v>
      </c>
      <c r="F13" s="31">
        <f>'Agrifood_EU_National level'!I194</f>
        <v>5597543.8500000006</v>
      </c>
      <c r="G13" s="31">
        <f t="shared" si="1"/>
        <v>9897595.25</v>
      </c>
      <c r="H13" s="31">
        <f>'Health_Med_EU_National level'!H193</f>
        <v>2245351.2000000002</v>
      </c>
      <c r="I13" s="31">
        <f>'Health_Med_EU_National level'!I193</f>
        <v>3341650.21</v>
      </c>
      <c r="J13" s="31">
        <f t="shared" si="2"/>
        <v>5587001.4100000001</v>
      </c>
      <c r="K13" s="31">
        <f>'ICT_EU_National level'!H193</f>
        <v>4709756.32</v>
      </c>
      <c r="L13" s="31">
        <f>'ICT_EU_National level'!I193</f>
        <v>4015202.8</v>
      </c>
      <c r="M13" s="31">
        <f t="shared" si="3"/>
        <v>8724959.120000001</v>
      </c>
      <c r="N13" s="31">
        <f>'Energy_EU_National level'!H176</f>
        <v>3548480.19</v>
      </c>
      <c r="O13" s="31">
        <f>'Energy_EU_National level'!I176</f>
        <v>5061733.01</v>
      </c>
      <c r="P13" s="31">
        <f t="shared" si="4"/>
        <v>8610213.1999999993</v>
      </c>
      <c r="Q13" s="31">
        <f>'Environm_EU_National level'!H207</f>
        <v>4217224.37</v>
      </c>
      <c r="R13" s="31">
        <f>'Environm_EU_National level'!I207</f>
        <v>6649442.2200000007</v>
      </c>
      <c r="S13" s="31">
        <f t="shared" si="5"/>
        <v>10866666.59</v>
      </c>
      <c r="T13" s="31">
        <f>'Transport_EU_National level'!H210</f>
        <v>328026.23</v>
      </c>
      <c r="U13" s="31">
        <f>'Transport_EU_National level'!I210</f>
        <v>1527281.47</v>
      </c>
      <c r="V13" s="31">
        <f t="shared" si="6"/>
        <v>1855307.7</v>
      </c>
      <c r="W13" s="31">
        <f>'Materials_EU_National level'!H220</f>
        <v>1329922</v>
      </c>
      <c r="X13" s="31">
        <f>'Materials_EU_National level'!I220</f>
        <v>4092810.9399999995</v>
      </c>
      <c r="Y13" s="31">
        <f t="shared" si="7"/>
        <v>5422732.9399999995</v>
      </c>
      <c r="Z13" s="31">
        <f>'Tourism_EU_National level'!H187</f>
        <v>2538544.35</v>
      </c>
      <c r="AA13" s="31">
        <f>'Tourism_EU_National level'!I187</f>
        <v>1465248.29</v>
      </c>
      <c r="AB13" s="31">
        <f t="shared" si="8"/>
        <v>4003792.64</v>
      </c>
    </row>
    <row r="14" spans="1:28" x14ac:dyDescent="0.2">
      <c r="A14" s="30" t="str">
        <f>'Agrifood_EU_National level'!A195</f>
        <v>Πελοπόννησος</v>
      </c>
      <c r="B14" s="30">
        <f>'Agrifood_EU_National level'!B195</f>
        <v>21428490.41</v>
      </c>
      <c r="C14" s="30">
        <f>'Agrifood_EU_National level'!C195</f>
        <v>20512402.949999999</v>
      </c>
      <c r="D14" s="31">
        <f t="shared" si="0"/>
        <v>41940893.359999999</v>
      </c>
      <c r="E14" s="31">
        <f>'Agrifood_EU_National level'!H195</f>
        <v>6805261.6200000001</v>
      </c>
      <c r="F14" s="31">
        <f>'Agrifood_EU_National level'!I195</f>
        <v>5247107.07</v>
      </c>
      <c r="G14" s="31">
        <f t="shared" si="1"/>
        <v>12052368.690000001</v>
      </c>
      <c r="H14" s="31">
        <f>'Health_Med_EU_National level'!H194</f>
        <v>1957083.62</v>
      </c>
      <c r="I14" s="31">
        <f>'Health_Med_EU_National level'!I194</f>
        <v>613583.71</v>
      </c>
      <c r="J14" s="31">
        <f t="shared" si="2"/>
        <v>2570667.33</v>
      </c>
      <c r="K14" s="31">
        <f>'ICT_EU_National level'!H194</f>
        <v>3231794.39</v>
      </c>
      <c r="L14" s="31">
        <f>'ICT_EU_National level'!I194</f>
        <v>4514745.8</v>
      </c>
      <c r="M14" s="31">
        <f t="shared" si="3"/>
        <v>7746540.1899999995</v>
      </c>
      <c r="N14" s="31">
        <f>'Energy_EU_National level'!H177</f>
        <v>954354.44</v>
      </c>
      <c r="O14" s="31">
        <f>'Energy_EU_National level'!I177</f>
        <v>1836612.25</v>
      </c>
      <c r="P14" s="31">
        <f t="shared" si="4"/>
        <v>2790966.69</v>
      </c>
      <c r="Q14" s="31">
        <f>'Environm_EU_National level'!H208</f>
        <v>2263253.4300000002</v>
      </c>
      <c r="R14" s="31">
        <f>'Environm_EU_National level'!I208</f>
        <v>1917910.6099999999</v>
      </c>
      <c r="S14" s="31">
        <f t="shared" si="5"/>
        <v>4181164.04</v>
      </c>
      <c r="T14" s="31">
        <f>'Transport_EU_National level'!H211</f>
        <v>1014855.12</v>
      </c>
      <c r="U14" s="31">
        <f>'Transport_EU_National level'!I211</f>
        <v>2380762.81</v>
      </c>
      <c r="V14" s="31">
        <f t="shared" si="6"/>
        <v>3395617.93</v>
      </c>
      <c r="W14" s="31">
        <f>'Materials_EU_National level'!H221</f>
        <v>590614.72</v>
      </c>
      <c r="X14" s="31">
        <f>'Materials_EU_National level'!I221</f>
        <v>528864.80000000005</v>
      </c>
      <c r="Y14" s="31">
        <f t="shared" si="7"/>
        <v>1119479.52</v>
      </c>
      <c r="Z14" s="31">
        <f>'Tourism_EU_National level'!H188</f>
        <v>4611273.07</v>
      </c>
      <c r="AA14" s="31">
        <f>'Tourism_EU_National level'!I188</f>
        <v>3472815.9</v>
      </c>
      <c r="AB14" s="31">
        <f t="shared" si="8"/>
        <v>8084088.9700000007</v>
      </c>
    </row>
    <row r="15" spans="1:28" x14ac:dyDescent="0.2">
      <c r="A15" s="30" t="str">
        <f>'Agrifood_EU_National level'!A196</f>
        <v>Β. Αγαίο</v>
      </c>
      <c r="B15" s="30">
        <f>'Agrifood_EU_National level'!B196</f>
        <v>15444625.810000001</v>
      </c>
      <c r="C15" s="30">
        <f>'Agrifood_EU_National level'!C196</f>
        <v>16880929.850000001</v>
      </c>
      <c r="D15" s="31">
        <f t="shared" si="0"/>
        <v>32325555.660000004</v>
      </c>
      <c r="E15" s="31">
        <f>'Agrifood_EU_National level'!H196</f>
        <v>2554463.0099999998</v>
      </c>
      <c r="F15" s="31">
        <f>'Agrifood_EU_National level'!I196</f>
        <v>4351725.1500000004</v>
      </c>
      <c r="G15" s="31">
        <f t="shared" si="1"/>
        <v>6906188.1600000001</v>
      </c>
      <c r="H15" s="31">
        <f>'Health_Med_EU_National level'!H195</f>
        <v>864482.64</v>
      </c>
      <c r="I15" s="31">
        <f>'Health_Med_EU_National level'!I195</f>
        <v>744380.62</v>
      </c>
      <c r="J15" s="31">
        <f t="shared" si="2"/>
        <v>1608863.26</v>
      </c>
      <c r="K15" s="31">
        <f>'ICT_EU_National level'!H195</f>
        <v>2641571.39</v>
      </c>
      <c r="L15" s="31">
        <f>'ICT_EU_National level'!I195</f>
        <v>2031135.7000000002</v>
      </c>
      <c r="M15" s="31">
        <f t="shared" si="3"/>
        <v>4672707.09</v>
      </c>
      <c r="N15" s="31">
        <f>'Energy_EU_National level'!H178</f>
        <v>153900</v>
      </c>
      <c r="O15" s="31">
        <f>'Energy_EU_National level'!I178</f>
        <v>883139.75</v>
      </c>
      <c r="P15" s="31">
        <f t="shared" si="4"/>
        <v>1037039.75</v>
      </c>
      <c r="Q15" s="31">
        <f>'Environm_EU_National level'!H209</f>
        <v>2471014.86</v>
      </c>
      <c r="R15" s="31">
        <f>'Environm_EU_National level'!I209</f>
        <v>3414519.76</v>
      </c>
      <c r="S15" s="31">
        <f t="shared" si="5"/>
        <v>5885534.6199999992</v>
      </c>
      <c r="T15" s="31">
        <f>'Transport_EU_National level'!H212</f>
        <v>1836757.24</v>
      </c>
      <c r="U15" s="31">
        <f>'Transport_EU_National level'!I212</f>
        <v>982630.9</v>
      </c>
      <c r="V15" s="31">
        <f t="shared" si="6"/>
        <v>2819388.14</v>
      </c>
      <c r="W15" s="31">
        <f>'Materials_EU_National level'!H222</f>
        <v>590300</v>
      </c>
      <c r="X15" s="31">
        <f>'Materials_EU_National level'!I222</f>
        <v>794831</v>
      </c>
      <c r="Y15" s="31">
        <f t="shared" si="7"/>
        <v>1385131</v>
      </c>
      <c r="Z15" s="31">
        <f>'Tourism_EU_National level'!H189</f>
        <v>4332136.67</v>
      </c>
      <c r="AA15" s="31">
        <f>'Tourism_EU_National level'!I189</f>
        <v>3678566.97</v>
      </c>
      <c r="AB15" s="31">
        <f t="shared" si="8"/>
        <v>8010703.6400000006</v>
      </c>
    </row>
    <row r="16" spans="1:28" x14ac:dyDescent="0.2">
      <c r="A16" s="30" t="str">
        <f>'Agrifood_EU_National level'!A197</f>
        <v>Ιόνια Νησιά</v>
      </c>
      <c r="B16" s="30">
        <f>'Agrifood_EU_National level'!B197</f>
        <v>8907378.5099999998</v>
      </c>
      <c r="C16" s="30">
        <f>'Agrifood_EU_National level'!C197</f>
        <v>7096906.9199999999</v>
      </c>
      <c r="D16" s="31">
        <f t="shared" si="0"/>
        <v>16004285.43</v>
      </c>
      <c r="E16" s="31">
        <f>'Agrifood_EU_National level'!H197</f>
        <v>1071403.02</v>
      </c>
      <c r="F16" s="31">
        <f>'Agrifood_EU_National level'!I197</f>
        <v>1205382.04</v>
      </c>
      <c r="G16" s="31">
        <f t="shared" si="1"/>
        <v>2276785.06</v>
      </c>
      <c r="H16" s="31">
        <f>'Health_Med_EU_National level'!H196</f>
        <v>580395.62</v>
      </c>
      <c r="I16" s="31">
        <f>'Health_Med_EU_National level'!I196</f>
        <v>0</v>
      </c>
      <c r="J16" s="31">
        <f t="shared" si="2"/>
        <v>580395.62</v>
      </c>
      <c r="K16" s="31">
        <f>'ICT_EU_National level'!H196</f>
        <v>1723146.26</v>
      </c>
      <c r="L16" s="31">
        <f>'ICT_EU_National level'!I196</f>
        <v>1483284.11</v>
      </c>
      <c r="M16" s="31">
        <f t="shared" si="3"/>
        <v>3206430.37</v>
      </c>
      <c r="N16" s="31">
        <f>'Energy_EU_National level'!H179</f>
        <v>0</v>
      </c>
      <c r="O16" s="31">
        <f>'Energy_EU_National level'!I179</f>
        <v>0</v>
      </c>
      <c r="P16" s="31">
        <f t="shared" si="4"/>
        <v>0</v>
      </c>
      <c r="Q16" s="31">
        <f>'Environm_EU_National level'!H210</f>
        <v>138500</v>
      </c>
      <c r="R16" s="31">
        <f>'Environm_EU_National level'!I210</f>
        <v>571320.49</v>
      </c>
      <c r="S16" s="31">
        <f t="shared" si="5"/>
        <v>709820.49</v>
      </c>
      <c r="T16" s="31">
        <f>'Transport_EU_National level'!H213</f>
        <v>483267</v>
      </c>
      <c r="U16" s="31">
        <f>'Transport_EU_National level'!I213</f>
        <v>1012715</v>
      </c>
      <c r="V16" s="31">
        <f t="shared" si="6"/>
        <v>1495982</v>
      </c>
      <c r="W16" s="31">
        <f>'Materials_EU_National level'!H223</f>
        <v>418258.47</v>
      </c>
      <c r="X16" s="31">
        <f>'Materials_EU_National level'!I223</f>
        <v>150000</v>
      </c>
      <c r="Y16" s="31">
        <f t="shared" si="7"/>
        <v>568258.47</v>
      </c>
      <c r="Z16" s="31">
        <f>'Tourism_EU_National level'!H190</f>
        <v>4492408.1399999997</v>
      </c>
      <c r="AA16" s="31">
        <f>'Tourism_EU_National level'!I190</f>
        <v>2674205.2799999998</v>
      </c>
      <c r="AB16" s="31">
        <f t="shared" si="8"/>
        <v>7166613.4199999999</v>
      </c>
    </row>
    <row r="17" spans="1:29" x14ac:dyDescent="0.2">
      <c r="A17" s="30" t="str">
        <f>'Agrifood_EU_National level'!A198</f>
        <v>Ν.Αιγαίο</v>
      </c>
      <c r="B17" s="30">
        <f>'Agrifood_EU_National level'!B198</f>
        <v>6074849.6200000001</v>
      </c>
      <c r="C17" s="30">
        <f>'Agrifood_EU_National level'!C198</f>
        <v>5914286.8900000006</v>
      </c>
      <c r="D17" s="31">
        <f t="shared" si="0"/>
        <v>11989136.510000002</v>
      </c>
      <c r="E17" s="31">
        <f>'Agrifood_EU_National level'!H198</f>
        <v>1381673.7</v>
      </c>
      <c r="F17" s="31">
        <f>'Agrifood_EU_National level'!I198</f>
        <v>1335810.6800000002</v>
      </c>
      <c r="G17" s="31">
        <f t="shared" si="1"/>
        <v>2717484.38</v>
      </c>
      <c r="H17" s="31">
        <f>'Health_Med_EU_National level'!H197</f>
        <v>339860</v>
      </c>
      <c r="I17" s="31">
        <f>'Health_Med_EU_National level'!I197</f>
        <v>474660.26</v>
      </c>
      <c r="J17" s="31">
        <f t="shared" si="2"/>
        <v>814520.26</v>
      </c>
      <c r="K17" s="31">
        <f>'ICT_EU_National level'!H197</f>
        <v>135875.79999999999</v>
      </c>
      <c r="L17" s="31">
        <f>'ICT_EU_National level'!I197</f>
        <v>830657.65</v>
      </c>
      <c r="M17" s="31">
        <f t="shared" si="3"/>
        <v>966533.45</v>
      </c>
      <c r="N17" s="31">
        <f>'Energy_EU_National level'!H180</f>
        <v>80340</v>
      </c>
      <c r="O17" s="31">
        <f>'Energy_EU_National level'!I180</f>
        <v>0</v>
      </c>
      <c r="P17" s="31">
        <f t="shared" si="4"/>
        <v>80340</v>
      </c>
      <c r="Q17" s="31">
        <f>'Environm_EU_National level'!H211</f>
        <v>1663765.45</v>
      </c>
      <c r="R17" s="31">
        <f>'Environm_EU_National level'!I211</f>
        <v>616268.4</v>
      </c>
      <c r="S17" s="31">
        <f t="shared" si="5"/>
        <v>2280033.85</v>
      </c>
      <c r="T17" s="31">
        <f>'Transport_EU_National level'!H214</f>
        <v>122180.17</v>
      </c>
      <c r="U17" s="31">
        <f>'Transport_EU_National level'!I214</f>
        <v>725446</v>
      </c>
      <c r="V17" s="31">
        <f t="shared" si="6"/>
        <v>847626.17</v>
      </c>
      <c r="W17" s="31">
        <f>'Materials_EU_National level'!H224</f>
        <v>0</v>
      </c>
      <c r="X17" s="31">
        <f>'Materials_EU_National level'!I224</f>
        <v>0</v>
      </c>
      <c r="Y17" s="31">
        <f t="shared" si="7"/>
        <v>0</v>
      </c>
      <c r="Z17" s="31">
        <f>'Tourism_EU_National level'!H191</f>
        <v>2351154.5</v>
      </c>
      <c r="AA17" s="31">
        <f>'Tourism_EU_National level'!I191</f>
        <v>1931443.9</v>
      </c>
      <c r="AB17" s="31">
        <f t="shared" si="8"/>
        <v>4282598.4000000004</v>
      </c>
    </row>
    <row r="18" spans="1:29" x14ac:dyDescent="0.2">
      <c r="A18" s="30"/>
      <c r="B18" s="15">
        <f>SUM(B5:B17)</f>
        <v>1386643579.26</v>
      </c>
      <c r="C18" s="15">
        <f>SUM(C5:C17)</f>
        <v>1736653604.8500004</v>
      </c>
      <c r="D18" s="31">
        <f t="shared" si="0"/>
        <v>3123297184.1100006</v>
      </c>
      <c r="E18" s="31">
        <f>SUM(E5:E17)</f>
        <v>278426138.3599999</v>
      </c>
      <c r="F18" s="31">
        <f t="shared" ref="F18:G18" si="9">SUM(F5:F17)</f>
        <v>367154210.67000008</v>
      </c>
      <c r="G18" s="31">
        <f t="shared" si="9"/>
        <v>645580349.02999985</v>
      </c>
      <c r="H18" s="31">
        <f t="shared" ref="H18" si="10">SUM(H5:H17)</f>
        <v>256919432.00999999</v>
      </c>
      <c r="I18" s="31">
        <f t="shared" ref="I18" si="11">SUM(I5:I17)</f>
        <v>290541475.77999991</v>
      </c>
      <c r="J18" s="31">
        <f t="shared" ref="J18" si="12">SUM(J5:J17)</f>
        <v>547460907.78999996</v>
      </c>
      <c r="K18" s="31">
        <f t="shared" ref="K18" si="13">SUM(K5:K17)</f>
        <v>262928533.53</v>
      </c>
      <c r="L18" s="31">
        <f t="shared" ref="L18" si="14">SUM(L5:L17)</f>
        <v>285358034.42000002</v>
      </c>
      <c r="M18" s="31">
        <f t="shared" ref="M18" si="15">SUM(M5:M17)</f>
        <v>548286567.95000017</v>
      </c>
      <c r="N18" s="31">
        <f t="shared" ref="N18" si="16">SUM(N5:N17)</f>
        <v>105591400.89999999</v>
      </c>
      <c r="O18" s="31">
        <f t="shared" ref="O18" si="17">SUM(O5:O17)</f>
        <v>105163490.89999998</v>
      </c>
      <c r="P18" s="31">
        <f t="shared" ref="P18" si="18">SUM(P5:P17)</f>
        <v>210754891.80000001</v>
      </c>
      <c r="Q18" s="31">
        <f t="shared" ref="Q18" si="19">SUM(Q5:Q17)</f>
        <v>155304042.17000005</v>
      </c>
      <c r="R18" s="31">
        <f t="shared" ref="R18" si="20">SUM(R5:R17)</f>
        <v>193016981.85000005</v>
      </c>
      <c r="S18" s="31">
        <f t="shared" ref="S18" si="21">SUM(S5:S17)</f>
        <v>348321024.0200001</v>
      </c>
      <c r="T18" s="31">
        <f>SUM(T5:T17)</f>
        <v>65531404.049999997</v>
      </c>
      <c r="U18" s="31">
        <f t="shared" ref="U18" si="22">SUM(U5:U17)</f>
        <v>118053127.27999999</v>
      </c>
      <c r="V18" s="31">
        <f t="shared" ref="V18" si="23">SUM(V5:V17)</f>
        <v>183584531.32999995</v>
      </c>
      <c r="W18" s="31">
        <f t="shared" ref="W18" si="24">SUM(W5:W17)</f>
        <v>97284200.230000004</v>
      </c>
      <c r="X18" s="31">
        <f t="shared" ref="X18" si="25">SUM(X5:X17)</f>
        <v>149285027.07000005</v>
      </c>
      <c r="Y18" s="31">
        <f t="shared" ref="Y18" si="26">SUM(Y5:Y17)</f>
        <v>246569227.29999998</v>
      </c>
      <c r="Z18" s="31">
        <f t="shared" ref="Z18" si="27">SUM(Z5:Z17)</f>
        <v>164658428.00999996</v>
      </c>
      <c r="AA18" s="31">
        <f t="shared" ref="AA18" si="28">SUM(AA5:AA17)</f>
        <v>228081256.88000003</v>
      </c>
      <c r="AB18" s="31">
        <f t="shared" ref="AB18" si="29">SUM(AB5:AB17)</f>
        <v>392739684.88999993</v>
      </c>
      <c r="AC18" s="31">
        <f>AB18+Y18+V18+S18+P18+M18+J18+G18</f>
        <v>3123297184.1099997</v>
      </c>
    </row>
    <row r="19" spans="1:29" x14ac:dyDescent="0.2">
      <c r="AC19" s="31">
        <f>AA18+X18+U18+R18+O18+L18+I18+F18</f>
        <v>1736653604.8500001</v>
      </c>
    </row>
    <row r="23" spans="1:29" s="30" customFormat="1" x14ac:dyDescent="0.2">
      <c r="B23" s="30" t="s">
        <v>929</v>
      </c>
      <c r="C23" s="30" t="s">
        <v>929</v>
      </c>
      <c r="D23" s="30" t="s">
        <v>929</v>
      </c>
      <c r="E23" s="30" t="s">
        <v>929</v>
      </c>
      <c r="F23" s="30" t="s">
        <v>929</v>
      </c>
      <c r="G23" s="30" t="s">
        <v>929</v>
      </c>
      <c r="H23" s="30" t="s">
        <v>929</v>
      </c>
      <c r="I23" s="30" t="s">
        <v>929</v>
      </c>
      <c r="J23" s="30" t="s">
        <v>929</v>
      </c>
    </row>
    <row r="24" spans="1:29" s="30" customFormat="1" x14ac:dyDescent="0.2">
      <c r="C24" s="16" t="s">
        <v>942</v>
      </c>
      <c r="D24" s="16" t="s">
        <v>940</v>
      </c>
      <c r="E24" s="16" t="s">
        <v>941</v>
      </c>
      <c r="F24" s="16" t="s">
        <v>937</v>
      </c>
      <c r="G24" s="16" t="s">
        <v>939</v>
      </c>
      <c r="H24" s="16" t="s">
        <v>936</v>
      </c>
      <c r="I24" s="16" t="s">
        <v>938</v>
      </c>
      <c r="J24" s="16" t="s">
        <v>944</v>
      </c>
    </row>
    <row r="25" spans="1:29" s="30" customFormat="1" x14ac:dyDescent="0.2">
      <c r="A25" s="30" t="s">
        <v>74</v>
      </c>
      <c r="B25" s="43">
        <f>SUM(C25:J25)</f>
        <v>1</v>
      </c>
      <c r="C25" s="44">
        <f>G5/$D$5</f>
        <v>0.14559499757135472</v>
      </c>
      <c r="D25" s="44">
        <f>J5/$D$5</f>
        <v>0.20061617227133249</v>
      </c>
      <c r="E25" s="44">
        <f>M5/$D$5</f>
        <v>0.21255263357861598</v>
      </c>
      <c r="F25" s="44">
        <f>P5/$D$5</f>
        <v>6.9320529869671507E-2</v>
      </c>
      <c r="G25" s="44">
        <f>S5/$D$5</f>
        <v>0.10226977212044287</v>
      </c>
      <c r="H25" s="44">
        <f>V5/$D$5</f>
        <v>7.5522976832199246E-2</v>
      </c>
      <c r="I25" s="44">
        <f>Y5/$D$5</f>
        <v>7.1862936451840595E-2</v>
      </c>
      <c r="J25" s="44">
        <f>AB5/$D$5</f>
        <v>0.1222599813045426</v>
      </c>
    </row>
    <row r="26" spans="1:29" s="30" customFormat="1" x14ac:dyDescent="0.2">
      <c r="A26" s="30" t="s">
        <v>83</v>
      </c>
      <c r="B26" s="43">
        <f t="shared" ref="B26:B37" si="30">SUM(C26:J26)</f>
        <v>1</v>
      </c>
      <c r="C26" s="44">
        <f>G6/$D$6</f>
        <v>0.25369726308457691</v>
      </c>
      <c r="D26" s="44">
        <f>J6/$D$6</f>
        <v>0.15078399342769422</v>
      </c>
      <c r="E26" s="44">
        <f>M6/$D$6</f>
        <v>0.14141027930367028</v>
      </c>
      <c r="F26" s="44">
        <f>P6/$D$6</f>
        <v>7.768435978592525E-2</v>
      </c>
      <c r="G26" s="44">
        <f>S6/$D$6</f>
        <v>0.13742007334310496</v>
      </c>
      <c r="H26" s="44">
        <f>V6/$D$6</f>
        <v>5.1056940930324E-2</v>
      </c>
      <c r="I26" s="44">
        <f>Y6/$D$6</f>
        <v>7.7236349798442072E-2</v>
      </c>
      <c r="J26" s="44">
        <f>AB6/$D$6</f>
        <v>0.11071074032626235</v>
      </c>
    </row>
    <row r="27" spans="1:29" s="30" customFormat="1" x14ac:dyDescent="0.2">
      <c r="A27" s="30" t="s">
        <v>81</v>
      </c>
      <c r="B27" s="43">
        <f t="shared" si="30"/>
        <v>1</v>
      </c>
      <c r="C27" s="44">
        <f>G7/$D$7</f>
        <v>0.19387359565809767</v>
      </c>
      <c r="D27" s="44">
        <f>J7/$D$7</f>
        <v>0.19517118444482442</v>
      </c>
      <c r="E27" s="44">
        <f>M7/$D$7</f>
        <v>0.1362919788666043</v>
      </c>
      <c r="F27" s="44">
        <f>P7/$D$7</f>
        <v>5.6461055769398645E-2</v>
      </c>
      <c r="G27" s="44">
        <f>S7/$D$7</f>
        <v>0.11755439951208625</v>
      </c>
      <c r="H27" s="44">
        <f>V7/$D$7</f>
        <v>3.375320588701676E-2</v>
      </c>
      <c r="I27" s="44">
        <f>Y7/$D$7</f>
        <v>0.10285033907804411</v>
      </c>
      <c r="J27" s="44">
        <f>AB7/$D$7</f>
        <v>0.1640442407839279</v>
      </c>
    </row>
    <row r="28" spans="1:29" s="30" customFormat="1" x14ac:dyDescent="0.2">
      <c r="A28" s="30" t="s">
        <v>86</v>
      </c>
      <c r="B28" s="43">
        <f>SUM(C28:J28)</f>
        <v>1</v>
      </c>
      <c r="C28" s="44">
        <f>G8/$D$8</f>
        <v>0.18327618642279428</v>
      </c>
      <c r="D28" s="44">
        <f>J8/$D$8</f>
        <v>0.15435198660671087</v>
      </c>
      <c r="E28" s="44">
        <f>M8/$D$8</f>
        <v>0.21836009499186645</v>
      </c>
      <c r="F28" s="44">
        <f>P8/$D$8</f>
        <v>8.1607104447039627E-2</v>
      </c>
      <c r="G28" s="44">
        <f>S8/$D$8</f>
        <v>9.6667816128124084E-2</v>
      </c>
      <c r="H28" s="44">
        <f>V8/$D$8</f>
        <v>5.0807114977406823E-2</v>
      </c>
      <c r="I28" s="44">
        <f>Y8/$D$8</f>
        <v>0.10297014561156105</v>
      </c>
      <c r="J28" s="44">
        <f>AB8/$D$8</f>
        <v>0.11195955081449677</v>
      </c>
    </row>
    <row r="29" spans="1:29" s="30" customFormat="1" x14ac:dyDescent="0.2">
      <c r="A29" s="30" t="s">
        <v>84</v>
      </c>
      <c r="B29" s="43">
        <f t="shared" si="30"/>
        <v>1</v>
      </c>
      <c r="C29" s="44">
        <f>G9/$D$9</f>
        <v>0.45846217160609448</v>
      </c>
      <c r="D29" s="44">
        <f>J9/$D$9</f>
        <v>0.16220307269853146</v>
      </c>
      <c r="E29" s="44">
        <f>M9/$D$9</f>
        <v>8.0995073857103389E-2</v>
      </c>
      <c r="F29" s="44">
        <f>P9/$D$9</f>
        <v>3.0078222975687428E-2</v>
      </c>
      <c r="G29" s="44">
        <f>S9/$D$9</f>
        <v>8.5997068473911115E-2</v>
      </c>
      <c r="H29" s="44">
        <f>V9/$D$9</f>
        <v>4.2710298684243121E-2</v>
      </c>
      <c r="I29" s="44">
        <f>Y9/$D$9</f>
        <v>4.9036250576065414E-2</v>
      </c>
      <c r="J29" s="44">
        <f>AB9/$D$9</f>
        <v>9.0517841128363682E-2</v>
      </c>
    </row>
    <row r="30" spans="1:29" s="30" customFormat="1" x14ac:dyDescent="0.2">
      <c r="A30" s="30" t="s">
        <v>82</v>
      </c>
      <c r="B30" s="43">
        <f t="shared" si="30"/>
        <v>1</v>
      </c>
      <c r="C30" s="44">
        <f>G10/$D$10</f>
        <v>0.18571332636533652</v>
      </c>
      <c r="D30" s="44">
        <f>J10/$D$10</f>
        <v>0.12891310294098784</v>
      </c>
      <c r="E30" s="44">
        <f>M10/$D$10</f>
        <v>0.21679362063813687</v>
      </c>
      <c r="F30" s="44">
        <f>P10/$D$10</f>
        <v>5.4777439395703419E-2</v>
      </c>
      <c r="G30" s="44">
        <f>S10/$D$10</f>
        <v>0.11408444214382074</v>
      </c>
      <c r="H30" s="44">
        <f>V10/$D$10</f>
        <v>5.5891894209506278E-2</v>
      </c>
      <c r="I30" s="44">
        <f>Y10/$D$10</f>
        <v>7.4042371536005305E-2</v>
      </c>
      <c r="J30" s="44">
        <f>AB10/$D$10</f>
        <v>0.16978380277050303</v>
      </c>
    </row>
    <row r="31" spans="1:29" s="30" customFormat="1" x14ac:dyDescent="0.2">
      <c r="A31" s="30" t="s">
        <v>85</v>
      </c>
      <c r="B31" s="43">
        <f t="shared" si="30"/>
        <v>1</v>
      </c>
      <c r="C31" s="44">
        <f>G11/$D$11</f>
        <v>0.19272035660397382</v>
      </c>
      <c r="D31" s="44">
        <f>J11/$D$11</f>
        <v>0.28026521553505962</v>
      </c>
      <c r="E31" s="44">
        <f>M11/$D$11</f>
        <v>0.15784427317586364</v>
      </c>
      <c r="F31" s="44">
        <f>P11/$D$11</f>
        <v>2.5584727189541814E-2</v>
      </c>
      <c r="G31" s="44">
        <f>S11/$D$11</f>
        <v>5.750861438934906E-2</v>
      </c>
      <c r="H31" s="44">
        <f>V11/$D$11</f>
        <v>2.9155160331069845E-2</v>
      </c>
      <c r="I31" s="44">
        <f>Y11/$D$11</f>
        <v>0.1177675247305135</v>
      </c>
      <c r="J31" s="44">
        <f>AB11/$D$11</f>
        <v>0.13915412804462871</v>
      </c>
    </row>
    <row r="32" spans="1:29" s="30" customFormat="1" x14ac:dyDescent="0.2">
      <c r="A32" s="30" t="s">
        <v>78</v>
      </c>
      <c r="B32" s="43">
        <f t="shared" si="30"/>
        <v>1</v>
      </c>
      <c r="C32" s="44">
        <f>G12/$D$12</f>
        <v>0.21323300266481446</v>
      </c>
      <c r="D32" s="44">
        <f>J12/$D$12</f>
        <v>0.17221168682301513</v>
      </c>
      <c r="E32" s="44">
        <f>M12/$D$12</f>
        <v>0.14333931636337452</v>
      </c>
      <c r="F32" s="44">
        <f>P12/$D$12</f>
        <v>9.130342050726184E-2</v>
      </c>
      <c r="G32" s="44">
        <f>S12/$D$12</f>
        <v>9.8414343366930168E-2</v>
      </c>
      <c r="H32" s="44">
        <f>V12/$D$12</f>
        <v>5.2984421292710554E-2</v>
      </c>
      <c r="I32" s="44">
        <f>Y12/$D$12</f>
        <v>0.13528696783251207</v>
      </c>
      <c r="J32" s="44">
        <f>AB12/$D$12</f>
        <v>9.3226841149381331E-2</v>
      </c>
    </row>
    <row r="33" spans="1:10" s="30" customFormat="1" x14ac:dyDescent="0.2">
      <c r="A33" s="30" t="s">
        <v>76</v>
      </c>
      <c r="B33" s="43">
        <f t="shared" si="30"/>
        <v>1</v>
      </c>
      <c r="C33" s="44">
        <f>G13/$D$13</f>
        <v>0.18006015938047867</v>
      </c>
      <c r="D33" s="44">
        <f>J13/$D$13</f>
        <v>0.10164048326219029</v>
      </c>
      <c r="E33" s="44">
        <f>M13/$D$13</f>
        <v>0.15872719484415784</v>
      </c>
      <c r="F33" s="44">
        <f>P13/$D$13</f>
        <v>0.15663970105181874</v>
      </c>
      <c r="G33" s="44">
        <f>S13/$D$13</f>
        <v>0.19768980936353431</v>
      </c>
      <c r="H33" s="44">
        <f>V13/$D$13</f>
        <v>3.375234001024939E-2</v>
      </c>
      <c r="I33" s="44">
        <f>Y13/$D$13</f>
        <v>9.8652059696437033E-2</v>
      </c>
      <c r="J33" s="44">
        <f>AB13/$D$13</f>
        <v>7.283825239113384E-2</v>
      </c>
    </row>
    <row r="34" spans="1:10" s="30" customFormat="1" x14ac:dyDescent="0.2">
      <c r="A34" s="30" t="s">
        <v>79</v>
      </c>
      <c r="B34" s="43">
        <f>SUM(C34:J34)</f>
        <v>1</v>
      </c>
      <c r="C34" s="44">
        <f>G14/$D$14</f>
        <v>0.28736556912482519</v>
      </c>
      <c r="D34" s="44">
        <f>J14/$D$14</f>
        <v>6.1292622165547504E-2</v>
      </c>
      <c r="E34" s="44">
        <f>M14/$D$14</f>
        <v>0.18470136349999769</v>
      </c>
      <c r="F34" s="44">
        <f>P14/$D$14</f>
        <v>6.6545237032595239E-2</v>
      </c>
      <c r="G34" s="44">
        <f>S14/$D$14</f>
        <v>9.9691821156763269E-2</v>
      </c>
      <c r="H34" s="44">
        <f>V14/$D$14</f>
        <v>8.0961983829330619E-2</v>
      </c>
      <c r="I34" s="44">
        <f>Y14/$D$14</f>
        <v>2.6691837734378675E-2</v>
      </c>
      <c r="J34" s="44">
        <f>AB14/$D$14</f>
        <v>0.19274956545656186</v>
      </c>
    </row>
    <row r="35" spans="1:10" s="30" customFormat="1" x14ac:dyDescent="0.2">
      <c r="A35" s="30" t="s">
        <v>80</v>
      </c>
      <c r="B35" s="43">
        <f t="shared" si="30"/>
        <v>0.99999999999999989</v>
      </c>
      <c r="C35" s="44">
        <f>G15/$D$15</f>
        <v>0.21364483978680041</v>
      </c>
      <c r="D35" s="44">
        <f>J15/$D$15</f>
        <v>4.9770629681420292E-2</v>
      </c>
      <c r="E35" s="44">
        <f>M15/$D$15</f>
        <v>0.14455148549177327</v>
      </c>
      <c r="F35" s="44">
        <f>P15/$D$15</f>
        <v>3.208111133208591E-2</v>
      </c>
      <c r="G35" s="44">
        <f>S15/$D$15</f>
        <v>0.18207064039065612</v>
      </c>
      <c r="H35" s="44">
        <f>V15/$D$15</f>
        <v>8.7218551466038421E-2</v>
      </c>
      <c r="I35" s="44">
        <f>Y15/$D$15</f>
        <v>4.28494103726723E-2</v>
      </c>
      <c r="J35" s="44">
        <f>AB15/$D$15</f>
        <v>0.24781333147855314</v>
      </c>
    </row>
    <row r="36" spans="1:10" s="30" customFormat="1" x14ac:dyDescent="0.2">
      <c r="A36" s="30" t="s">
        <v>77</v>
      </c>
      <c r="B36" s="43">
        <f t="shared" si="30"/>
        <v>1</v>
      </c>
      <c r="C36" s="44">
        <f>G16/$D$16</f>
        <v>0.14226096316253967</v>
      </c>
      <c r="D36" s="44">
        <f>J16/$D$16</f>
        <v>3.62650130515699E-2</v>
      </c>
      <c r="E36" s="44">
        <f>M16/$D$16</f>
        <v>0.20034823697842535</v>
      </c>
      <c r="F36" s="44">
        <f>P16/$D$16</f>
        <v>0</v>
      </c>
      <c r="G36" s="44">
        <f>S16/$D$16</f>
        <v>4.4351901439438401E-2</v>
      </c>
      <c r="H36" s="44">
        <f>V16/$D$16</f>
        <v>9.3473839025376593E-2</v>
      </c>
      <c r="I36" s="44">
        <f>Y16/$D$16</f>
        <v>3.550664429758299E-2</v>
      </c>
      <c r="J36" s="44">
        <f>AB16/$D$16</f>
        <v>0.44779340204506712</v>
      </c>
    </row>
    <row r="37" spans="1:10" s="30" customFormat="1" x14ac:dyDescent="0.2">
      <c r="A37" s="30" t="s">
        <v>235</v>
      </c>
      <c r="B37" s="43">
        <f t="shared" si="30"/>
        <v>0.99999999999999989</v>
      </c>
      <c r="C37" s="44">
        <f>G17/$D$17</f>
        <v>0.22666222690294477</v>
      </c>
      <c r="D37" s="44">
        <f>J17/$D$17</f>
        <v>6.7938192155925323E-2</v>
      </c>
      <c r="E37" s="44">
        <f>M17/$D$17</f>
        <v>8.0617436392839928E-2</v>
      </c>
      <c r="F37" s="44">
        <f>P17/$D$17</f>
        <v>6.7010664139981494E-3</v>
      </c>
      <c r="G37" s="44">
        <f>S17/$D$17</f>
        <v>0.19017498450353368</v>
      </c>
      <c r="H37" s="44">
        <f>V17/$D$17</f>
        <v>7.0699517792044891E-2</v>
      </c>
      <c r="I37" s="44">
        <f>Y17/$D$17</f>
        <v>0</v>
      </c>
      <c r="J37" s="44">
        <f>AB17/$D$17</f>
        <v>0.35720657583871318</v>
      </c>
    </row>
    <row r="38" spans="1:10" s="30" customFormat="1" x14ac:dyDescent="0.2">
      <c r="B38" s="15"/>
      <c r="C38" s="15"/>
      <c r="D38" s="31"/>
    </row>
    <row r="39" spans="1:10" x14ac:dyDescent="0.2">
      <c r="E39" s="30"/>
      <c r="G39"/>
    </row>
    <row r="40" spans="1:10" x14ac:dyDescent="0.2">
      <c r="G40"/>
    </row>
    <row r="41" spans="1:10" x14ac:dyDescent="0.2">
      <c r="G41"/>
    </row>
    <row r="42" spans="1:10" x14ac:dyDescent="0.2">
      <c r="G42"/>
    </row>
  </sheetData>
  <mergeCells count="2">
    <mergeCell ref="B2:C2"/>
    <mergeCell ref="E2:F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75A62-CEB7-C84A-9505-89A571D3354E}">
  <dimension ref="A1:J21"/>
  <sheetViews>
    <sheetView tabSelected="1" workbookViewId="0">
      <selection activeCell="I17" sqref="I17"/>
    </sheetView>
  </sheetViews>
  <sheetFormatPr baseColWidth="10" defaultColWidth="11.5" defaultRowHeight="15" x14ac:dyDescent="0.2"/>
  <cols>
    <col min="1" max="1" width="17.1640625" customWidth="1"/>
    <col min="2" max="2" width="13.5" customWidth="1"/>
    <col min="3" max="3" width="16.5" customWidth="1"/>
    <col min="4" max="4" width="11.5" customWidth="1"/>
  </cols>
  <sheetData>
    <row r="1" spans="1:10" s="30" customFormat="1" ht="16" thickBot="1" x14ac:dyDescent="0.25">
      <c r="A1" s="13"/>
      <c r="B1" s="16" t="s">
        <v>932</v>
      </c>
      <c r="C1" s="16" t="s">
        <v>942</v>
      </c>
      <c r="D1" s="16" t="s">
        <v>940</v>
      </c>
      <c r="E1" s="16" t="s">
        <v>941</v>
      </c>
      <c r="F1" s="16" t="s">
        <v>937</v>
      </c>
      <c r="G1" s="16" t="s">
        <v>939</v>
      </c>
      <c r="H1" s="16" t="s">
        <v>936</v>
      </c>
      <c r="I1" s="16" t="s">
        <v>938</v>
      </c>
      <c r="J1" s="16" t="s">
        <v>944</v>
      </c>
    </row>
    <row r="2" spans="1:10" s="30" customFormat="1" ht="49" thickBot="1" x14ac:dyDescent="0.25">
      <c r="A2" s="17" t="s">
        <v>125</v>
      </c>
      <c r="B2" s="18">
        <f>B3+B4</f>
        <v>3123297184.1099997</v>
      </c>
      <c r="C2" s="18">
        <f>C3+C4</f>
        <v>645580349.03000009</v>
      </c>
      <c r="D2" s="18">
        <f t="shared" ref="D2:J2" si="0">D3+D4</f>
        <v>547460907.78999996</v>
      </c>
      <c r="E2" s="18">
        <f t="shared" si="0"/>
        <v>548286567.95000005</v>
      </c>
      <c r="F2" s="18">
        <f t="shared" si="0"/>
        <v>210754891.80000001</v>
      </c>
      <c r="G2" s="18">
        <f t="shared" si="0"/>
        <v>348321024.02000004</v>
      </c>
      <c r="H2" s="18">
        <f t="shared" si="0"/>
        <v>183584531.32999998</v>
      </c>
      <c r="I2" s="18">
        <f t="shared" si="0"/>
        <v>246569227.30000001</v>
      </c>
      <c r="J2" s="18">
        <f t="shared" si="0"/>
        <v>392739684.88999999</v>
      </c>
    </row>
    <row r="3" spans="1:10" s="30" customFormat="1" ht="25" hidden="1" thickBot="1" x14ac:dyDescent="0.25">
      <c r="A3" s="20" t="s">
        <v>126</v>
      </c>
      <c r="B3" s="21">
        <v>1386643579.26</v>
      </c>
      <c r="C3" s="21">
        <v>278426138.36000001</v>
      </c>
      <c r="D3" s="21">
        <v>256919432.01000002</v>
      </c>
      <c r="E3" s="21">
        <v>262928533.53</v>
      </c>
      <c r="F3" s="21">
        <v>105591400.90000001</v>
      </c>
      <c r="G3" s="21">
        <v>155304042.17000002</v>
      </c>
      <c r="H3" s="21">
        <v>65531404.050000004</v>
      </c>
      <c r="I3" s="21">
        <v>97284200.230000004</v>
      </c>
      <c r="J3" s="21">
        <v>164658428.00999999</v>
      </c>
    </row>
    <row r="4" spans="1:10" s="30" customFormat="1" ht="25" hidden="1" thickBot="1" x14ac:dyDescent="0.25">
      <c r="A4" s="20" t="s">
        <v>127</v>
      </c>
      <c r="B4" s="21">
        <v>1736653604.8499999</v>
      </c>
      <c r="C4" s="21">
        <v>367154210.67000008</v>
      </c>
      <c r="D4" s="21">
        <v>290541475.77999997</v>
      </c>
      <c r="E4" s="21">
        <v>285358034.42000002</v>
      </c>
      <c r="F4" s="21">
        <v>105163490.89999999</v>
      </c>
      <c r="G4" s="21">
        <v>193016981.85000002</v>
      </c>
      <c r="H4" s="21">
        <v>118053127.27999999</v>
      </c>
      <c r="I4" s="21">
        <v>149285027.07000002</v>
      </c>
      <c r="J4" s="21">
        <v>228081256.88</v>
      </c>
    </row>
    <row r="5" spans="1:10" s="30" customFormat="1" ht="49" thickBot="1" x14ac:dyDescent="0.25">
      <c r="A5" s="17" t="s">
        <v>128</v>
      </c>
      <c r="B5" s="18">
        <f>B6+B7</f>
        <v>1005445916.22</v>
      </c>
      <c r="C5" s="18">
        <f>C6+C7</f>
        <v>192598654.86000001</v>
      </c>
      <c r="D5" s="18">
        <f t="shared" ref="D5:J5" si="1">D6+D7</f>
        <v>164403616.37</v>
      </c>
      <c r="E5" s="18">
        <f t="shared" si="1"/>
        <v>174606734.39999998</v>
      </c>
      <c r="F5" s="18">
        <f>F6+F7</f>
        <v>85171852.379999995</v>
      </c>
      <c r="G5" s="18">
        <f t="shared" si="1"/>
        <v>105017831.36000001</v>
      </c>
      <c r="H5" s="18">
        <f t="shared" si="1"/>
        <v>77027503.280000001</v>
      </c>
      <c r="I5" s="18">
        <f t="shared" si="1"/>
        <v>89897227.019999996</v>
      </c>
      <c r="J5" s="18">
        <f t="shared" si="1"/>
        <v>116722496.55000001</v>
      </c>
    </row>
    <row r="6" spans="1:10" s="30" customFormat="1" ht="25" hidden="1" thickBot="1" x14ac:dyDescent="0.25">
      <c r="A6" s="20" t="s">
        <v>126</v>
      </c>
      <c r="B6" s="21">
        <v>755985518.26999998</v>
      </c>
      <c r="C6" s="21">
        <v>139104994.20999998</v>
      </c>
      <c r="D6" s="21">
        <v>122395984.58000001</v>
      </c>
      <c r="E6" s="21">
        <v>124934087.27</v>
      </c>
      <c r="F6" s="21">
        <v>66790264.909999996</v>
      </c>
      <c r="G6" s="21">
        <v>83679729.300000012</v>
      </c>
      <c r="H6" s="21">
        <v>60848196.050000004</v>
      </c>
      <c r="I6" s="21">
        <v>72190600.739999995</v>
      </c>
      <c r="J6" s="21">
        <v>86041661.210000008</v>
      </c>
    </row>
    <row r="7" spans="1:10" s="30" customFormat="1" ht="25" hidden="1" thickBot="1" x14ac:dyDescent="0.25">
      <c r="A7" s="20" t="s">
        <v>127</v>
      </c>
      <c r="B7" s="21">
        <v>249460397.95000002</v>
      </c>
      <c r="C7" s="21">
        <v>53493660.650000036</v>
      </c>
      <c r="D7" s="21">
        <v>42007631.789999992</v>
      </c>
      <c r="E7" s="21">
        <v>49672647.129999988</v>
      </c>
      <c r="F7" s="21">
        <v>18381587.469999999</v>
      </c>
      <c r="G7" s="21">
        <v>21338102.059999999</v>
      </c>
      <c r="H7" s="21">
        <v>16179307.23</v>
      </c>
      <c r="I7" s="21">
        <v>17706626.280000001</v>
      </c>
      <c r="J7" s="21">
        <v>30680835.34</v>
      </c>
    </row>
    <row r="8" spans="1:10" s="30" customFormat="1" ht="27.75" customHeight="1" thickBot="1" x14ac:dyDescent="0.25">
      <c r="A8" s="17" t="s">
        <v>129</v>
      </c>
      <c r="B8" s="18">
        <f t="shared" ref="B8:J8" si="2">B9+B10</f>
        <v>327558034.35000002</v>
      </c>
      <c r="C8" s="18">
        <f t="shared" si="2"/>
        <v>55791177.050000004</v>
      </c>
      <c r="D8" s="18">
        <f t="shared" si="2"/>
        <v>64973968.619999997</v>
      </c>
      <c r="E8" s="18">
        <f t="shared" si="2"/>
        <v>60065126.729999997</v>
      </c>
      <c r="F8" s="18">
        <f t="shared" si="2"/>
        <v>25509499.890000001</v>
      </c>
      <c r="G8" s="18">
        <f t="shared" si="2"/>
        <v>36030116.379999995</v>
      </c>
      <c r="H8" s="18">
        <f t="shared" si="2"/>
        <v>19145105.550000001</v>
      </c>
      <c r="I8" s="18">
        <f t="shared" si="2"/>
        <v>23035610.280000001</v>
      </c>
      <c r="J8" s="18">
        <f t="shared" si="2"/>
        <v>43007429.850000001</v>
      </c>
    </row>
    <row r="9" spans="1:10" s="30" customFormat="1" ht="25" hidden="1" thickBot="1" x14ac:dyDescent="0.25">
      <c r="A9" s="20" t="s">
        <v>126</v>
      </c>
      <c r="B9" s="21">
        <v>322423821.54000002</v>
      </c>
      <c r="C9" s="21">
        <v>55745820.270000003</v>
      </c>
      <c r="D9" s="21">
        <v>64681648.619999997</v>
      </c>
      <c r="E9" s="21">
        <v>56755076.719999999</v>
      </c>
      <c r="F9" s="21">
        <v>24690549.59</v>
      </c>
      <c r="G9" s="21">
        <v>35776363.299999997</v>
      </c>
      <c r="H9" s="21">
        <v>19145105.550000001</v>
      </c>
      <c r="I9" s="21">
        <v>22985610.280000001</v>
      </c>
      <c r="J9" s="21">
        <v>42643647.210000001</v>
      </c>
    </row>
    <row r="10" spans="1:10" s="30" customFormat="1" ht="25" hidden="1" thickBot="1" x14ac:dyDescent="0.25">
      <c r="A10" s="20" t="s">
        <v>127</v>
      </c>
      <c r="B10" s="21">
        <v>5134212.8099999996</v>
      </c>
      <c r="C10" s="21">
        <v>45356.78</v>
      </c>
      <c r="D10" s="21">
        <v>292320</v>
      </c>
      <c r="E10" s="21">
        <v>3310050.01</v>
      </c>
      <c r="F10" s="21">
        <v>818950.3</v>
      </c>
      <c r="G10" s="21">
        <v>253753.08</v>
      </c>
      <c r="H10" s="21">
        <v>0</v>
      </c>
      <c r="I10" s="21">
        <v>50000</v>
      </c>
      <c r="J10" s="21">
        <v>363782.64</v>
      </c>
    </row>
    <row r="12" spans="1:10" ht="16" thickBot="1" x14ac:dyDescent="0.25"/>
    <row r="13" spans="1:10" ht="37" thickBot="1" x14ac:dyDescent="0.25">
      <c r="A13" s="16"/>
      <c r="B13" s="17" t="s">
        <v>933</v>
      </c>
      <c r="C13" s="17" t="s">
        <v>934</v>
      </c>
      <c r="D13" s="17" t="s">
        <v>935</v>
      </c>
    </row>
    <row r="14" spans="1:10" ht="16" thickBot="1" x14ac:dyDescent="0.25">
      <c r="A14" s="16" t="s">
        <v>936</v>
      </c>
      <c r="B14" s="19">
        <v>5.877907880940679E-2</v>
      </c>
      <c r="C14" s="19">
        <v>7.6610290058750141E-2</v>
      </c>
      <c r="D14" s="19">
        <v>5.8447980334206076E-2</v>
      </c>
    </row>
    <row r="15" spans="1:10" ht="16" thickBot="1" x14ac:dyDescent="0.25">
      <c r="A15" s="16" t="s">
        <v>937</v>
      </c>
      <c r="B15" s="19">
        <v>6.7478334393611589E-2</v>
      </c>
      <c r="C15" s="19">
        <v>8.4710525952709406E-2</v>
      </c>
      <c r="D15" s="19">
        <v>7.7877802449940123E-2</v>
      </c>
    </row>
    <row r="16" spans="1:10" ht="16" thickBot="1" x14ac:dyDescent="0.25">
      <c r="A16" s="16" t="s">
        <v>938</v>
      </c>
      <c r="B16" s="19">
        <v>7.8945170044797147E-2</v>
      </c>
      <c r="C16" s="19">
        <v>8.9410305984404359E-2</v>
      </c>
      <c r="D16" s="19">
        <v>7.0325279383579867E-2</v>
      </c>
    </row>
    <row r="17" spans="1:4" ht="16" thickBot="1" x14ac:dyDescent="0.25">
      <c r="A17" s="16" t="s">
        <v>939</v>
      </c>
      <c r="B17" s="19">
        <v>0.1115234969608747</v>
      </c>
      <c r="C17" s="19">
        <v>0.10444901079793259</v>
      </c>
      <c r="D17" s="19">
        <v>0.10999613076656012</v>
      </c>
    </row>
    <row r="18" spans="1:4" ht="16" thickBot="1" x14ac:dyDescent="0.25">
      <c r="A18" s="16" t="s">
        <v>943</v>
      </c>
      <c r="B18" s="19">
        <v>0.12574521787042603</v>
      </c>
      <c r="C18" s="19">
        <v>0.11609027861868619</v>
      </c>
      <c r="D18" s="19">
        <v>0.13129713009587182</v>
      </c>
    </row>
    <row r="19" spans="1:4" ht="16" thickBot="1" x14ac:dyDescent="0.25">
      <c r="A19" s="16" t="s">
        <v>940</v>
      </c>
      <c r="B19" s="19">
        <v>0.17528300239094985</v>
      </c>
      <c r="C19" s="19">
        <v>0.16351313752218485</v>
      </c>
      <c r="D19" s="19">
        <v>0.19835864734300629</v>
      </c>
    </row>
    <row r="20" spans="1:4" ht="16" thickBot="1" x14ac:dyDescent="0.25">
      <c r="A20" s="16" t="s">
        <v>941</v>
      </c>
      <c r="B20" s="19">
        <v>0.17554735768963889</v>
      </c>
      <c r="C20" s="19">
        <v>0.17366099119129005</v>
      </c>
      <c r="D20" s="19">
        <v>0.18337247275644483</v>
      </c>
    </row>
    <row r="21" spans="1:4" ht="16" thickBot="1" x14ac:dyDescent="0.25">
      <c r="A21" s="16" t="s">
        <v>942</v>
      </c>
      <c r="B21" s="19">
        <v>0.2066983418402952</v>
      </c>
      <c r="C21" s="19">
        <v>0.19155545987404241</v>
      </c>
      <c r="D21" s="19">
        <v>0.1703245568703908</v>
      </c>
    </row>
  </sheetData>
  <sortState xmlns:xlrd2="http://schemas.microsoft.com/office/spreadsheetml/2017/richdata2" ref="A14:D21">
    <sortCondition ref="B14:B2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F6FEF-4D33-45E1-A01E-E578155E1FEC}">
  <dimension ref="A1:AW227"/>
  <sheetViews>
    <sheetView topLeftCell="A106" zoomScale="75" zoomScaleNormal="55" workbookViewId="0">
      <selection activeCell="A128" sqref="A128"/>
    </sheetView>
  </sheetViews>
  <sheetFormatPr baseColWidth="10" defaultColWidth="8.83203125" defaultRowHeight="15" x14ac:dyDescent="0.2"/>
  <cols>
    <col min="1" max="1" width="47.6640625" style="30" customWidth="1"/>
    <col min="2" max="2" width="20" style="15" customWidth="1"/>
    <col min="3" max="3" width="16.83203125" style="30" customWidth="1"/>
    <col min="4" max="4" width="17.83203125" style="30" customWidth="1"/>
    <col min="5" max="5" width="16.33203125" style="30" customWidth="1"/>
    <col min="6" max="6" width="14.83203125" style="30" customWidth="1"/>
    <col min="7" max="7" width="17.5" style="30" customWidth="1"/>
    <col min="8" max="8" width="16.1640625" style="30" customWidth="1"/>
    <col min="9" max="9" width="14.83203125" style="30" customWidth="1"/>
    <col min="10" max="10" width="16.1640625" style="30" customWidth="1"/>
    <col min="11" max="11" width="11.33203125" style="30" customWidth="1"/>
    <col min="12" max="12" width="15.164062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8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80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25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48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41" thickTop="1" x14ac:dyDescent="0.25">
      <c r="A128" s="135" t="s">
        <v>958</v>
      </c>
      <c r="B128" s="30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96" x14ac:dyDescent="0.2">
      <c r="B130" s="86"/>
      <c r="C130" s="30" t="s">
        <v>184</v>
      </c>
      <c r="D130" s="30" t="s">
        <v>185</v>
      </c>
      <c r="E130" s="76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259</v>
      </c>
      <c r="B131" s="80" t="s">
        <v>304</v>
      </c>
      <c r="C131" s="23">
        <v>24589563.559999999</v>
      </c>
      <c r="D131" s="23">
        <v>26847115.200000003</v>
      </c>
      <c r="E131" s="84">
        <f t="shared" ref="E131:E171" si="17">SUM(C131:D131)</f>
        <v>51436678.760000005</v>
      </c>
      <c r="F131" s="34">
        <v>46</v>
      </c>
      <c r="G131" s="34">
        <v>44</v>
      </c>
      <c r="H131" s="77">
        <f t="shared" ref="H131:H171" si="18">SUM(F131:G131)</f>
        <v>90</v>
      </c>
      <c r="I131" s="36">
        <f t="shared" ref="I131:K132" si="19">C131/F131</f>
        <v>534555.72956521739</v>
      </c>
      <c r="J131" s="36">
        <f t="shared" si="19"/>
        <v>610161.70909090911</v>
      </c>
      <c r="K131" s="82">
        <f t="shared" si="19"/>
        <v>571518.65288888896</v>
      </c>
      <c r="L131" s="32">
        <f>F131/$F$172</f>
        <v>0.11138014527845036</v>
      </c>
      <c r="M131" s="32">
        <f>G131/$F$172</f>
        <v>0.10653753026634383</v>
      </c>
      <c r="N131" s="32">
        <f>H131/$H$172</f>
        <v>0.1053864168618267</v>
      </c>
      <c r="O131" s="32">
        <f>N131</f>
        <v>0.1053864168618267</v>
      </c>
      <c r="P131" s="30" t="str">
        <f>IF(O131&lt;0.4001,"Ok","")</f>
        <v>Ok</v>
      </c>
      <c r="Q131" s="22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272</v>
      </c>
      <c r="B132" s="80" t="s">
        <v>317</v>
      </c>
      <c r="C132" s="23">
        <v>27300440.5</v>
      </c>
      <c r="D132" s="23">
        <v>31906241.740000002</v>
      </c>
      <c r="E132" s="84">
        <f t="shared" si="17"/>
        <v>59206682.240000002</v>
      </c>
      <c r="F132" s="34">
        <v>36</v>
      </c>
      <c r="G132" s="34">
        <v>42</v>
      </c>
      <c r="H132" s="77">
        <f t="shared" si="18"/>
        <v>78</v>
      </c>
      <c r="I132" s="36">
        <f t="shared" si="19"/>
        <v>758345.5694444445</v>
      </c>
      <c r="J132" s="36">
        <f t="shared" si="19"/>
        <v>759672.4223809524</v>
      </c>
      <c r="K132" s="82">
        <f t="shared" si="19"/>
        <v>759060.02871794871</v>
      </c>
      <c r="L132" s="32">
        <f t="shared" ref="L132:L171" si="20">F132/$F$172</f>
        <v>8.7167070217917669E-2</v>
      </c>
      <c r="M132" s="32">
        <f t="shared" ref="M132:M170" si="21">G132/$F$172</f>
        <v>0.10169491525423729</v>
      </c>
      <c r="N132" s="32">
        <f t="shared" ref="N132:N171" si="22">H132/$H$172</f>
        <v>9.1334894613583142E-2</v>
      </c>
      <c r="O132" s="32">
        <f>O131+N132</f>
        <v>0.19672131147540983</v>
      </c>
      <c r="P132" s="30" t="str">
        <f>IF(O132&lt;0.4001,"Ok","")</f>
        <v>Ok</v>
      </c>
      <c r="Q132" s="22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</row>
    <row r="133" spans="1:45" x14ac:dyDescent="0.2">
      <c r="A133" s="22" t="s">
        <v>279</v>
      </c>
      <c r="B133" s="80" t="s">
        <v>324</v>
      </c>
      <c r="C133" s="23"/>
      <c r="D133" s="23">
        <v>42770216.54999999</v>
      </c>
      <c r="E133" s="84">
        <f t="shared" si="17"/>
        <v>42770216.54999999</v>
      </c>
      <c r="F133" s="34"/>
      <c r="G133" s="34">
        <v>67</v>
      </c>
      <c r="H133" s="77">
        <f t="shared" si="18"/>
        <v>67</v>
      </c>
      <c r="I133" s="36"/>
      <c r="J133" s="36">
        <f t="shared" ref="J133:J167" si="23">D133/G133</f>
        <v>638361.441044776</v>
      </c>
      <c r="K133" s="82">
        <f t="shared" ref="K133:K167" si="24">E133/H133</f>
        <v>638361.441044776</v>
      </c>
      <c r="L133" s="32">
        <f t="shared" si="20"/>
        <v>0</v>
      </c>
      <c r="M133" s="32">
        <f t="shared" si="21"/>
        <v>0.16222760290556901</v>
      </c>
      <c r="N133" s="32">
        <f t="shared" si="22"/>
        <v>7.8454332552693212E-2</v>
      </c>
      <c r="O133" s="32">
        <f t="shared" ref="O133:O171" si="25">O132+N133</f>
        <v>0.27517564402810302</v>
      </c>
      <c r="P133" s="30" t="str">
        <f t="shared" ref="P133:P171" si="26">IF(O133&lt;0.4001,"Ok","")</f>
        <v>Ok</v>
      </c>
      <c r="Q133" s="22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</row>
    <row r="134" spans="1:45" x14ac:dyDescent="0.2">
      <c r="A134" s="22" t="s">
        <v>264</v>
      </c>
      <c r="B134" s="80" t="s">
        <v>309</v>
      </c>
      <c r="C134" s="23">
        <v>13593049.060000001</v>
      </c>
      <c r="D134" s="23">
        <v>17321640.079999998</v>
      </c>
      <c r="E134" s="84">
        <f t="shared" si="17"/>
        <v>30914689.140000001</v>
      </c>
      <c r="F134" s="34">
        <v>37</v>
      </c>
      <c r="G134" s="34">
        <v>29</v>
      </c>
      <c r="H134" s="77">
        <f t="shared" si="18"/>
        <v>66</v>
      </c>
      <c r="I134" s="36">
        <f t="shared" ref="I134:I158" si="27">C134/F134</f>
        <v>367379.70432432432</v>
      </c>
      <c r="J134" s="36">
        <f t="shared" si="23"/>
        <v>597297.93379310344</v>
      </c>
      <c r="K134" s="82">
        <f t="shared" si="24"/>
        <v>468404.38090909092</v>
      </c>
      <c r="L134" s="32">
        <f t="shared" si="20"/>
        <v>8.9588377723970949E-2</v>
      </c>
      <c r="M134" s="32">
        <f t="shared" si="21"/>
        <v>7.0217917675544791E-2</v>
      </c>
      <c r="N134" s="32">
        <f t="shared" si="22"/>
        <v>7.7283372365339581E-2</v>
      </c>
      <c r="O134" s="32">
        <f t="shared" si="25"/>
        <v>0.35245901639344257</v>
      </c>
      <c r="P134" s="30" t="str">
        <f t="shared" si="26"/>
        <v>Ok</v>
      </c>
      <c r="Q134" s="22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</row>
    <row r="135" spans="1:45" x14ac:dyDescent="0.2">
      <c r="A135" s="22" t="s">
        <v>256</v>
      </c>
      <c r="B135" s="80" t="s">
        <v>301</v>
      </c>
      <c r="C135" s="23">
        <v>20237457.440000001</v>
      </c>
      <c r="D135" s="23">
        <v>17527752.639999997</v>
      </c>
      <c r="E135" s="84">
        <f t="shared" si="17"/>
        <v>37765210.079999998</v>
      </c>
      <c r="F135" s="34">
        <v>34</v>
      </c>
      <c r="G135" s="34">
        <v>24</v>
      </c>
      <c r="H135" s="77">
        <f t="shared" si="18"/>
        <v>58</v>
      </c>
      <c r="I135" s="36">
        <f t="shared" si="27"/>
        <v>595219.33647058823</v>
      </c>
      <c r="J135" s="36">
        <f t="shared" si="23"/>
        <v>730323.0266666665</v>
      </c>
      <c r="K135" s="82">
        <f t="shared" si="24"/>
        <v>651124.31172413786</v>
      </c>
      <c r="L135" s="32">
        <f t="shared" si="20"/>
        <v>8.2324455205811137E-2</v>
      </c>
      <c r="M135" s="32">
        <f t="shared" si="21"/>
        <v>5.8111380145278453E-2</v>
      </c>
      <c r="N135" s="32">
        <f t="shared" si="22"/>
        <v>6.7915690866510545E-2</v>
      </c>
      <c r="O135" s="32">
        <f t="shared" si="25"/>
        <v>0.42037470725995313</v>
      </c>
      <c r="P135" s="30" t="str">
        <f t="shared" si="26"/>
        <v/>
      </c>
      <c r="Q135" s="2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</row>
    <row r="136" spans="1:45" x14ac:dyDescent="0.2">
      <c r="A136" s="22" t="s">
        <v>262</v>
      </c>
      <c r="B136" s="80" t="s">
        <v>307</v>
      </c>
      <c r="C136" s="23">
        <v>18698463.890000001</v>
      </c>
      <c r="D136" s="23">
        <v>16363345.829999998</v>
      </c>
      <c r="E136" s="84">
        <f t="shared" si="17"/>
        <v>35061809.719999999</v>
      </c>
      <c r="F136" s="34">
        <v>21</v>
      </c>
      <c r="G136" s="34">
        <v>28</v>
      </c>
      <c r="H136" s="77">
        <f t="shared" si="18"/>
        <v>49</v>
      </c>
      <c r="I136" s="36">
        <f t="shared" si="27"/>
        <v>890403.04238095239</v>
      </c>
      <c r="J136" s="36">
        <f t="shared" si="23"/>
        <v>584405.20821428567</v>
      </c>
      <c r="K136" s="82">
        <f t="shared" si="24"/>
        <v>715547.13714285707</v>
      </c>
      <c r="L136" s="32">
        <f t="shared" si="20"/>
        <v>5.0847457627118647E-2</v>
      </c>
      <c r="M136" s="32">
        <f t="shared" si="21"/>
        <v>6.7796610169491525E-2</v>
      </c>
      <c r="N136" s="32">
        <f t="shared" si="22"/>
        <v>5.737704918032787E-2</v>
      </c>
      <c r="O136" s="32">
        <f t="shared" si="25"/>
        <v>0.47775175644028101</v>
      </c>
      <c r="P136" s="30" t="str">
        <f t="shared" si="26"/>
        <v/>
      </c>
      <c r="Q136" s="22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</row>
    <row r="137" spans="1:45" x14ac:dyDescent="0.2">
      <c r="A137" s="22" t="s">
        <v>260</v>
      </c>
      <c r="B137" s="80" t="s">
        <v>305</v>
      </c>
      <c r="C137" s="23">
        <v>10044266.51</v>
      </c>
      <c r="D137" s="23">
        <v>10461297.979999999</v>
      </c>
      <c r="E137" s="84">
        <f t="shared" si="17"/>
        <v>20505564.489999998</v>
      </c>
      <c r="F137" s="34">
        <v>28</v>
      </c>
      <c r="G137" s="34">
        <v>20</v>
      </c>
      <c r="H137" s="77">
        <f t="shared" si="18"/>
        <v>48</v>
      </c>
      <c r="I137" s="36">
        <f t="shared" si="27"/>
        <v>358723.8039285714</v>
      </c>
      <c r="J137" s="36">
        <f t="shared" si="23"/>
        <v>523064.89899999992</v>
      </c>
      <c r="K137" s="82">
        <f t="shared" si="24"/>
        <v>427199.26020833332</v>
      </c>
      <c r="L137" s="32">
        <f t="shared" si="20"/>
        <v>6.7796610169491525E-2</v>
      </c>
      <c r="M137" s="32">
        <f t="shared" si="21"/>
        <v>4.8426150121065374E-2</v>
      </c>
      <c r="N137" s="32">
        <f t="shared" si="22"/>
        <v>5.6206088992974239E-2</v>
      </c>
      <c r="O137" s="32">
        <f t="shared" si="25"/>
        <v>0.5339578454332552</v>
      </c>
      <c r="P137" s="30" t="str">
        <f t="shared" si="26"/>
        <v/>
      </c>
      <c r="Q137" s="22"/>
    </row>
    <row r="138" spans="1:45" x14ac:dyDescent="0.2">
      <c r="A138" s="22" t="s">
        <v>269</v>
      </c>
      <c r="B138" s="80" t="s">
        <v>314</v>
      </c>
      <c r="C138" s="23">
        <v>14549007.130000001</v>
      </c>
      <c r="D138" s="23">
        <v>15506622.959999997</v>
      </c>
      <c r="E138" s="84">
        <f t="shared" si="17"/>
        <v>30055630.089999996</v>
      </c>
      <c r="F138" s="34">
        <v>19</v>
      </c>
      <c r="G138" s="34">
        <v>24</v>
      </c>
      <c r="H138" s="77">
        <f t="shared" si="18"/>
        <v>43</v>
      </c>
      <c r="I138" s="36">
        <f t="shared" si="27"/>
        <v>765737.21736842114</v>
      </c>
      <c r="J138" s="36">
        <f t="shared" si="23"/>
        <v>646109.28999999992</v>
      </c>
      <c r="K138" s="82">
        <f t="shared" si="24"/>
        <v>698968.14162790694</v>
      </c>
      <c r="L138" s="32">
        <f t="shared" si="20"/>
        <v>4.6004842615012108E-2</v>
      </c>
      <c r="M138" s="32">
        <f t="shared" si="21"/>
        <v>5.8111380145278453E-2</v>
      </c>
      <c r="N138" s="32">
        <f t="shared" si="22"/>
        <v>5.0351288056206089E-2</v>
      </c>
      <c r="O138" s="32">
        <f t="shared" si="25"/>
        <v>0.58430913348946123</v>
      </c>
      <c r="P138" s="30" t="str">
        <f t="shared" si="26"/>
        <v/>
      </c>
      <c r="Q138" s="22"/>
    </row>
    <row r="139" spans="1:45" x14ac:dyDescent="0.2">
      <c r="A139" s="22" t="s">
        <v>258</v>
      </c>
      <c r="B139" s="80" t="s">
        <v>303</v>
      </c>
      <c r="C139" s="23">
        <v>14328063.779999999</v>
      </c>
      <c r="D139" s="23">
        <v>14171522.23</v>
      </c>
      <c r="E139" s="84">
        <f t="shared" si="17"/>
        <v>28499586.009999998</v>
      </c>
      <c r="F139" s="34">
        <v>20</v>
      </c>
      <c r="G139" s="34">
        <v>23</v>
      </c>
      <c r="H139" s="77">
        <f t="shared" si="18"/>
        <v>43</v>
      </c>
      <c r="I139" s="36">
        <f t="shared" si="27"/>
        <v>716403.18900000001</v>
      </c>
      <c r="J139" s="36">
        <f t="shared" si="23"/>
        <v>616153.1404347826</v>
      </c>
      <c r="K139" s="82">
        <f t="shared" si="24"/>
        <v>662781.06999999995</v>
      </c>
      <c r="L139" s="32">
        <f t="shared" si="20"/>
        <v>4.8426150121065374E-2</v>
      </c>
      <c r="M139" s="32">
        <f t="shared" si="21"/>
        <v>5.569007263922518E-2</v>
      </c>
      <c r="N139" s="32">
        <f t="shared" si="22"/>
        <v>5.0351288056206089E-2</v>
      </c>
      <c r="O139" s="32">
        <f t="shared" si="25"/>
        <v>0.63466042154566726</v>
      </c>
      <c r="P139" s="30" t="str">
        <f t="shared" si="26"/>
        <v/>
      </c>
      <c r="Q139" s="22"/>
    </row>
    <row r="140" spans="1:45" x14ac:dyDescent="0.2">
      <c r="A140" s="22" t="s">
        <v>271</v>
      </c>
      <c r="B140" s="80" t="s">
        <v>316</v>
      </c>
      <c r="C140" s="23">
        <v>15656629.720000001</v>
      </c>
      <c r="D140" s="23">
        <v>12558329.77</v>
      </c>
      <c r="E140" s="84">
        <f t="shared" si="17"/>
        <v>28214959.490000002</v>
      </c>
      <c r="F140" s="34">
        <v>22</v>
      </c>
      <c r="G140" s="34">
        <v>16</v>
      </c>
      <c r="H140" s="77">
        <f t="shared" si="18"/>
        <v>38</v>
      </c>
      <c r="I140" s="36">
        <f t="shared" si="27"/>
        <v>711664.9872727273</v>
      </c>
      <c r="J140" s="36">
        <f t="shared" si="23"/>
        <v>784895.61062499997</v>
      </c>
      <c r="K140" s="82">
        <f t="shared" si="24"/>
        <v>742498.93394736852</v>
      </c>
      <c r="L140" s="32">
        <f t="shared" si="20"/>
        <v>5.3268765133171914E-2</v>
      </c>
      <c r="M140" s="32">
        <f t="shared" si="21"/>
        <v>3.8740920096852302E-2</v>
      </c>
      <c r="N140" s="32">
        <f t="shared" si="22"/>
        <v>4.449648711943794E-2</v>
      </c>
      <c r="O140" s="32">
        <f t="shared" si="25"/>
        <v>0.67915690866510525</v>
      </c>
      <c r="P140" s="30" t="str">
        <f t="shared" si="26"/>
        <v/>
      </c>
      <c r="Q140" s="22"/>
    </row>
    <row r="141" spans="1:45" x14ac:dyDescent="0.2">
      <c r="A141" s="22" t="s">
        <v>276</v>
      </c>
      <c r="B141" s="80" t="s">
        <v>321</v>
      </c>
      <c r="C141" s="23">
        <v>16845665.289999999</v>
      </c>
      <c r="D141" s="23">
        <v>8742906.6900000013</v>
      </c>
      <c r="E141" s="84">
        <f t="shared" si="17"/>
        <v>25588571.98</v>
      </c>
      <c r="F141" s="34">
        <v>18</v>
      </c>
      <c r="G141" s="34">
        <v>13</v>
      </c>
      <c r="H141" s="77">
        <f t="shared" si="18"/>
        <v>31</v>
      </c>
      <c r="I141" s="36">
        <f t="shared" si="27"/>
        <v>935870.29388888879</v>
      </c>
      <c r="J141" s="36">
        <f t="shared" si="23"/>
        <v>672531.28384615399</v>
      </c>
      <c r="K141" s="82">
        <f t="shared" si="24"/>
        <v>825437.80580645159</v>
      </c>
      <c r="L141" s="32">
        <f t="shared" si="20"/>
        <v>4.3583535108958835E-2</v>
      </c>
      <c r="M141" s="32">
        <f t="shared" si="21"/>
        <v>3.1476997578692496E-2</v>
      </c>
      <c r="N141" s="32">
        <f t="shared" si="22"/>
        <v>3.6299765807962528E-2</v>
      </c>
      <c r="O141" s="32">
        <f t="shared" si="25"/>
        <v>0.71545667447306782</v>
      </c>
      <c r="P141" s="30" t="str">
        <f t="shared" si="26"/>
        <v/>
      </c>
      <c r="Q141" s="22"/>
    </row>
    <row r="142" spans="1:45" x14ac:dyDescent="0.2">
      <c r="A142" s="22" t="s">
        <v>257</v>
      </c>
      <c r="B142" s="80" t="s">
        <v>302</v>
      </c>
      <c r="C142" s="23">
        <v>5093297.1399999997</v>
      </c>
      <c r="D142" s="23">
        <v>8069387.5199999996</v>
      </c>
      <c r="E142" s="84">
        <f t="shared" si="17"/>
        <v>13162684.66</v>
      </c>
      <c r="F142" s="34">
        <v>13</v>
      </c>
      <c r="G142" s="34">
        <v>14</v>
      </c>
      <c r="H142" s="77">
        <f t="shared" si="18"/>
        <v>27</v>
      </c>
      <c r="I142" s="36">
        <f t="shared" si="27"/>
        <v>391792.08769230766</v>
      </c>
      <c r="J142" s="36">
        <f t="shared" si="23"/>
        <v>576384.82285714278</v>
      </c>
      <c r="K142" s="82">
        <f t="shared" si="24"/>
        <v>487506.83925925929</v>
      </c>
      <c r="L142" s="32">
        <f t="shared" si="20"/>
        <v>3.1476997578692496E-2</v>
      </c>
      <c r="M142" s="32">
        <f t="shared" si="21"/>
        <v>3.3898305084745763E-2</v>
      </c>
      <c r="N142" s="32">
        <f t="shared" si="22"/>
        <v>3.161592505854801E-2</v>
      </c>
      <c r="O142" s="32">
        <f t="shared" si="25"/>
        <v>0.74707259953161587</v>
      </c>
      <c r="P142" s="30" t="str">
        <f t="shared" si="26"/>
        <v/>
      </c>
      <c r="Q142" s="22"/>
    </row>
    <row r="143" spans="1:45" x14ac:dyDescent="0.2">
      <c r="A143" s="22" t="s">
        <v>270</v>
      </c>
      <c r="B143" s="80" t="s">
        <v>315</v>
      </c>
      <c r="C143" s="23">
        <v>8356569</v>
      </c>
      <c r="D143" s="23">
        <v>7400216.5499999998</v>
      </c>
      <c r="E143" s="84">
        <f t="shared" si="17"/>
        <v>15756785.550000001</v>
      </c>
      <c r="F143" s="34">
        <v>10</v>
      </c>
      <c r="G143" s="34">
        <v>10</v>
      </c>
      <c r="H143" s="77">
        <f t="shared" si="18"/>
        <v>20</v>
      </c>
      <c r="I143" s="36">
        <f t="shared" si="27"/>
        <v>835656.9</v>
      </c>
      <c r="J143" s="36">
        <f t="shared" si="23"/>
        <v>740021.65500000003</v>
      </c>
      <c r="K143" s="82">
        <f t="shared" si="24"/>
        <v>787839.27750000008</v>
      </c>
      <c r="L143" s="32">
        <f t="shared" si="20"/>
        <v>2.4213075060532687E-2</v>
      </c>
      <c r="M143" s="32">
        <f t="shared" si="21"/>
        <v>2.4213075060532687E-2</v>
      </c>
      <c r="N143" s="32">
        <f t="shared" si="22"/>
        <v>2.3419203747072601E-2</v>
      </c>
      <c r="O143" s="32">
        <f t="shared" si="25"/>
        <v>0.77049180327868849</v>
      </c>
      <c r="P143" s="30" t="str">
        <f t="shared" si="26"/>
        <v/>
      </c>
      <c r="Q143" s="22"/>
    </row>
    <row r="144" spans="1:45" x14ac:dyDescent="0.2">
      <c r="A144" s="22" t="s">
        <v>275</v>
      </c>
      <c r="B144" s="80" t="s">
        <v>320</v>
      </c>
      <c r="C144" s="23">
        <v>3630548.47</v>
      </c>
      <c r="D144" s="23">
        <v>6095740.6499999994</v>
      </c>
      <c r="E144" s="84">
        <f t="shared" si="17"/>
        <v>9726289.1199999992</v>
      </c>
      <c r="F144" s="34">
        <v>11</v>
      </c>
      <c r="G144" s="34">
        <v>8</v>
      </c>
      <c r="H144" s="77">
        <f t="shared" si="18"/>
        <v>19</v>
      </c>
      <c r="I144" s="36">
        <f t="shared" si="27"/>
        <v>330049.8609090909</v>
      </c>
      <c r="J144" s="36">
        <f t="shared" si="23"/>
        <v>761967.58124999993</v>
      </c>
      <c r="K144" s="82">
        <f t="shared" si="24"/>
        <v>511909.95368421049</v>
      </c>
      <c r="L144" s="32">
        <f t="shared" si="20"/>
        <v>2.6634382566585957E-2</v>
      </c>
      <c r="M144" s="32">
        <f t="shared" si="21"/>
        <v>1.9370460048426151E-2</v>
      </c>
      <c r="N144" s="32">
        <f t="shared" si="22"/>
        <v>2.224824355971897E-2</v>
      </c>
      <c r="O144" s="32">
        <f t="shared" si="25"/>
        <v>0.79274004683840749</v>
      </c>
      <c r="P144" s="30" t="str">
        <f t="shared" si="26"/>
        <v/>
      </c>
      <c r="Q144" s="22"/>
    </row>
    <row r="145" spans="1:17" x14ac:dyDescent="0.2">
      <c r="A145" s="22" t="s">
        <v>255</v>
      </c>
      <c r="B145" s="80" t="s">
        <v>300</v>
      </c>
      <c r="C145" s="23">
        <v>8579648.2699999996</v>
      </c>
      <c r="D145" s="23">
        <v>5910416.6499999994</v>
      </c>
      <c r="E145" s="84">
        <f t="shared" si="17"/>
        <v>14490064.919999998</v>
      </c>
      <c r="F145" s="34">
        <v>11</v>
      </c>
      <c r="G145" s="34">
        <v>7</v>
      </c>
      <c r="H145" s="77">
        <f t="shared" si="18"/>
        <v>18</v>
      </c>
      <c r="I145" s="36">
        <f t="shared" si="27"/>
        <v>779968.02454545454</v>
      </c>
      <c r="J145" s="36">
        <f t="shared" si="23"/>
        <v>844345.23571428563</v>
      </c>
      <c r="K145" s="82">
        <f t="shared" si="24"/>
        <v>805003.60666666657</v>
      </c>
      <c r="L145" s="32">
        <f t="shared" si="20"/>
        <v>2.6634382566585957E-2</v>
      </c>
      <c r="M145" s="32">
        <f t="shared" si="21"/>
        <v>1.6949152542372881E-2</v>
      </c>
      <c r="N145" s="32">
        <f t="shared" si="22"/>
        <v>2.1077283372365339E-2</v>
      </c>
      <c r="O145" s="32">
        <f t="shared" si="25"/>
        <v>0.81381733021077285</v>
      </c>
      <c r="P145" s="30" t="str">
        <f t="shared" si="26"/>
        <v/>
      </c>
      <c r="Q145" s="22"/>
    </row>
    <row r="146" spans="1:17" x14ac:dyDescent="0.2">
      <c r="A146" s="22" t="s">
        <v>267</v>
      </c>
      <c r="B146" s="80" t="s">
        <v>312</v>
      </c>
      <c r="C146" s="23">
        <v>3950227.39</v>
      </c>
      <c r="D146" s="23">
        <v>6627545.6799999997</v>
      </c>
      <c r="E146" s="84">
        <f t="shared" si="17"/>
        <v>10577773.07</v>
      </c>
      <c r="F146" s="34">
        <v>9</v>
      </c>
      <c r="G146" s="34">
        <v>8</v>
      </c>
      <c r="H146" s="77">
        <f t="shared" si="18"/>
        <v>17</v>
      </c>
      <c r="I146" s="36">
        <f t="shared" si="27"/>
        <v>438914.15444444446</v>
      </c>
      <c r="J146" s="36">
        <f t="shared" si="23"/>
        <v>828443.21</v>
      </c>
      <c r="K146" s="82">
        <f t="shared" si="24"/>
        <v>622221.94529411767</v>
      </c>
      <c r="L146" s="32">
        <f t="shared" si="20"/>
        <v>2.1791767554479417E-2</v>
      </c>
      <c r="M146" s="32">
        <f t="shared" si="21"/>
        <v>1.9370460048426151E-2</v>
      </c>
      <c r="N146" s="32">
        <f t="shared" si="22"/>
        <v>1.9906323185011711E-2</v>
      </c>
      <c r="O146" s="32">
        <f t="shared" si="25"/>
        <v>0.83372365339578458</v>
      </c>
      <c r="P146" s="30" t="str">
        <f t="shared" si="26"/>
        <v/>
      </c>
      <c r="Q146" s="22"/>
    </row>
    <row r="147" spans="1:17" x14ac:dyDescent="0.2">
      <c r="A147" s="22" t="s">
        <v>263</v>
      </c>
      <c r="B147" s="80" t="s">
        <v>308</v>
      </c>
      <c r="C147" s="23">
        <v>4084080.25</v>
      </c>
      <c r="D147" s="23">
        <v>4606589.67</v>
      </c>
      <c r="E147" s="84">
        <f t="shared" si="17"/>
        <v>8690669.9199999999</v>
      </c>
      <c r="F147" s="34">
        <v>6</v>
      </c>
      <c r="G147" s="34">
        <v>7</v>
      </c>
      <c r="H147" s="77">
        <f t="shared" si="18"/>
        <v>13</v>
      </c>
      <c r="I147" s="36">
        <f t="shared" si="27"/>
        <v>680680.04166666663</v>
      </c>
      <c r="J147" s="36">
        <f t="shared" si="23"/>
        <v>658084.23857142858</v>
      </c>
      <c r="K147" s="82">
        <f t="shared" si="24"/>
        <v>668513.07076923072</v>
      </c>
      <c r="L147" s="32">
        <f t="shared" si="20"/>
        <v>1.4527845036319613E-2</v>
      </c>
      <c r="M147" s="32">
        <f t="shared" si="21"/>
        <v>1.6949152542372881E-2</v>
      </c>
      <c r="N147" s="32">
        <f t="shared" si="22"/>
        <v>1.5222482435597189E-2</v>
      </c>
      <c r="O147" s="32">
        <f t="shared" si="25"/>
        <v>0.84894613583138179</v>
      </c>
      <c r="P147" s="30" t="str">
        <f t="shared" si="26"/>
        <v/>
      </c>
      <c r="Q147" s="22"/>
    </row>
    <row r="148" spans="1:17" x14ac:dyDescent="0.2">
      <c r="A148" s="22" t="s">
        <v>261</v>
      </c>
      <c r="B148" s="80" t="s">
        <v>306</v>
      </c>
      <c r="C148" s="23">
        <v>4521156.71</v>
      </c>
      <c r="D148" s="23">
        <v>4396995.4700000007</v>
      </c>
      <c r="E148" s="84">
        <f t="shared" si="17"/>
        <v>8918152.1799999997</v>
      </c>
      <c r="F148" s="34">
        <v>6</v>
      </c>
      <c r="G148" s="34">
        <v>5</v>
      </c>
      <c r="H148" s="77">
        <f t="shared" si="18"/>
        <v>11</v>
      </c>
      <c r="I148" s="36">
        <f t="shared" si="27"/>
        <v>753526.11833333329</v>
      </c>
      <c r="J148" s="36">
        <f t="shared" si="23"/>
        <v>879399.09400000016</v>
      </c>
      <c r="K148" s="82">
        <f t="shared" si="24"/>
        <v>810741.1072727273</v>
      </c>
      <c r="L148" s="32">
        <f t="shared" si="20"/>
        <v>1.4527845036319613E-2</v>
      </c>
      <c r="M148" s="32">
        <f t="shared" si="21"/>
        <v>1.2106537530266344E-2</v>
      </c>
      <c r="N148" s="32">
        <f t="shared" si="22"/>
        <v>1.288056206088993E-2</v>
      </c>
      <c r="O148" s="32">
        <f t="shared" si="25"/>
        <v>0.86182669789227173</v>
      </c>
      <c r="P148" s="30" t="str">
        <f t="shared" si="26"/>
        <v/>
      </c>
      <c r="Q148" s="22"/>
    </row>
    <row r="149" spans="1:17" x14ac:dyDescent="0.2">
      <c r="A149" s="22" t="s">
        <v>248</v>
      </c>
      <c r="B149" s="80" t="s">
        <v>293</v>
      </c>
      <c r="C149" s="23">
        <v>6703088.54</v>
      </c>
      <c r="D149" s="23">
        <v>3601672.9099999997</v>
      </c>
      <c r="E149" s="84">
        <f t="shared" si="17"/>
        <v>10304761.449999999</v>
      </c>
      <c r="F149" s="34">
        <v>6</v>
      </c>
      <c r="G149" s="34">
        <v>5</v>
      </c>
      <c r="H149" s="77">
        <f t="shared" si="18"/>
        <v>11</v>
      </c>
      <c r="I149" s="36">
        <f t="shared" si="27"/>
        <v>1117181.4233333333</v>
      </c>
      <c r="J149" s="36">
        <f t="shared" si="23"/>
        <v>720334.58199999994</v>
      </c>
      <c r="K149" s="82">
        <f t="shared" si="24"/>
        <v>936796.49545454537</v>
      </c>
      <c r="L149" s="32">
        <f t="shared" si="20"/>
        <v>1.4527845036319613E-2</v>
      </c>
      <c r="M149" s="32">
        <f t="shared" si="21"/>
        <v>1.2106537530266344E-2</v>
      </c>
      <c r="N149" s="32">
        <f t="shared" si="22"/>
        <v>1.288056206088993E-2</v>
      </c>
      <c r="O149" s="32">
        <f t="shared" si="25"/>
        <v>0.87470725995316168</v>
      </c>
      <c r="P149" s="30" t="str">
        <f t="shared" si="26"/>
        <v/>
      </c>
      <c r="Q149" s="22"/>
    </row>
    <row r="150" spans="1:17" x14ac:dyDescent="0.2">
      <c r="A150" s="22" t="s">
        <v>251</v>
      </c>
      <c r="B150" s="80" t="s">
        <v>296</v>
      </c>
      <c r="C150" s="23">
        <v>5778362.0999999996</v>
      </c>
      <c r="D150" s="23">
        <v>2916475.96</v>
      </c>
      <c r="E150" s="84">
        <f t="shared" si="17"/>
        <v>8694838.0599999987</v>
      </c>
      <c r="F150" s="34">
        <v>6</v>
      </c>
      <c r="G150" s="34">
        <v>5</v>
      </c>
      <c r="H150" s="77">
        <f t="shared" si="18"/>
        <v>11</v>
      </c>
      <c r="I150" s="36">
        <f t="shared" si="27"/>
        <v>963060.35</v>
      </c>
      <c r="J150" s="36">
        <f t="shared" si="23"/>
        <v>583295.19200000004</v>
      </c>
      <c r="K150" s="82">
        <f t="shared" si="24"/>
        <v>790439.82363636349</v>
      </c>
      <c r="L150" s="32">
        <f t="shared" si="20"/>
        <v>1.4527845036319613E-2</v>
      </c>
      <c r="M150" s="32">
        <f t="shared" si="21"/>
        <v>1.2106537530266344E-2</v>
      </c>
      <c r="N150" s="32">
        <f t="shared" si="22"/>
        <v>1.288056206088993E-2</v>
      </c>
      <c r="O150" s="32">
        <f t="shared" si="25"/>
        <v>0.88758782201405162</v>
      </c>
      <c r="P150" s="30" t="str">
        <f t="shared" si="26"/>
        <v/>
      </c>
      <c r="Q150" s="22"/>
    </row>
    <row r="151" spans="1:17" x14ac:dyDescent="0.2">
      <c r="A151" s="22" t="s">
        <v>245</v>
      </c>
      <c r="B151" s="80" t="s">
        <v>290</v>
      </c>
      <c r="C151" s="23">
        <v>1772376.92</v>
      </c>
      <c r="D151" s="23">
        <v>2864682.51</v>
      </c>
      <c r="E151" s="84">
        <f t="shared" si="17"/>
        <v>4637059.43</v>
      </c>
      <c r="F151" s="34">
        <v>5</v>
      </c>
      <c r="G151" s="34">
        <v>4</v>
      </c>
      <c r="H151" s="77">
        <f t="shared" si="18"/>
        <v>9</v>
      </c>
      <c r="I151" s="36">
        <f t="shared" si="27"/>
        <v>354475.38399999996</v>
      </c>
      <c r="J151" s="36">
        <f t="shared" si="23"/>
        <v>716170.62749999994</v>
      </c>
      <c r="K151" s="82">
        <f t="shared" si="24"/>
        <v>515228.82555555552</v>
      </c>
      <c r="L151" s="32">
        <f t="shared" si="20"/>
        <v>1.2106537530266344E-2</v>
      </c>
      <c r="M151" s="32">
        <f t="shared" si="21"/>
        <v>9.6852300242130755E-3</v>
      </c>
      <c r="N151" s="32">
        <f t="shared" si="22"/>
        <v>1.0538641686182669E-2</v>
      </c>
      <c r="O151" s="32">
        <f t="shared" si="25"/>
        <v>0.8981264637002343</v>
      </c>
      <c r="P151" s="30" t="str">
        <f t="shared" si="26"/>
        <v/>
      </c>
      <c r="Q151" s="22"/>
    </row>
    <row r="152" spans="1:17" x14ac:dyDescent="0.2">
      <c r="A152" s="22" t="s">
        <v>243</v>
      </c>
      <c r="B152" s="80" t="s">
        <v>284</v>
      </c>
      <c r="C152" s="23">
        <v>1926359.74</v>
      </c>
      <c r="D152" s="23">
        <v>2640960.0700000003</v>
      </c>
      <c r="E152" s="84">
        <f t="shared" si="17"/>
        <v>4567319.8100000005</v>
      </c>
      <c r="F152" s="34">
        <v>5</v>
      </c>
      <c r="G152" s="34">
        <v>4</v>
      </c>
      <c r="H152" s="77">
        <f t="shared" si="18"/>
        <v>9</v>
      </c>
      <c r="I152" s="36">
        <f t="shared" si="27"/>
        <v>385271.94799999997</v>
      </c>
      <c r="J152" s="36">
        <f t="shared" si="23"/>
        <v>660240.01750000007</v>
      </c>
      <c r="K152" s="82">
        <f t="shared" si="24"/>
        <v>507479.97888888896</v>
      </c>
      <c r="L152" s="32">
        <f t="shared" si="20"/>
        <v>1.2106537530266344E-2</v>
      </c>
      <c r="M152" s="32">
        <f t="shared" si="21"/>
        <v>9.6852300242130755E-3</v>
      </c>
      <c r="N152" s="32">
        <f t="shared" si="22"/>
        <v>1.0538641686182669E-2</v>
      </c>
      <c r="O152" s="32">
        <f t="shared" si="25"/>
        <v>0.90866510538641698</v>
      </c>
      <c r="P152" s="30" t="str">
        <f t="shared" si="26"/>
        <v/>
      </c>
      <c r="Q152" s="22"/>
    </row>
    <row r="153" spans="1:17" x14ac:dyDescent="0.2">
      <c r="A153" s="22" t="s">
        <v>266</v>
      </c>
      <c r="B153" s="80" t="s">
        <v>311</v>
      </c>
      <c r="C153" s="23">
        <v>3794186.72</v>
      </c>
      <c r="D153" s="23">
        <v>2256236.27</v>
      </c>
      <c r="E153" s="84">
        <f t="shared" si="17"/>
        <v>6050422.9900000002</v>
      </c>
      <c r="F153" s="34">
        <v>6</v>
      </c>
      <c r="G153" s="34">
        <v>3</v>
      </c>
      <c r="H153" s="77">
        <f t="shared" si="18"/>
        <v>9</v>
      </c>
      <c r="I153" s="36">
        <f t="shared" si="27"/>
        <v>632364.45333333337</v>
      </c>
      <c r="J153" s="36">
        <f t="shared" si="23"/>
        <v>752078.75666666671</v>
      </c>
      <c r="K153" s="82">
        <f t="shared" si="24"/>
        <v>672269.22111111111</v>
      </c>
      <c r="L153" s="32">
        <f t="shared" si="20"/>
        <v>1.4527845036319613E-2</v>
      </c>
      <c r="M153" s="32">
        <f t="shared" si="21"/>
        <v>7.2639225181598066E-3</v>
      </c>
      <c r="N153" s="32">
        <f t="shared" si="22"/>
        <v>1.0538641686182669E-2</v>
      </c>
      <c r="O153" s="32">
        <f t="shared" si="25"/>
        <v>0.91920374707259966</v>
      </c>
      <c r="P153" s="30" t="str">
        <f t="shared" si="26"/>
        <v/>
      </c>
      <c r="Q153" s="22"/>
    </row>
    <row r="154" spans="1:17" x14ac:dyDescent="0.2">
      <c r="A154" s="22" t="s">
        <v>244</v>
      </c>
      <c r="B154" s="80" t="s">
        <v>289</v>
      </c>
      <c r="C154" s="23">
        <v>1498322.19</v>
      </c>
      <c r="D154" s="30">
        <v>1281719.52</v>
      </c>
      <c r="E154" s="84">
        <f t="shared" si="17"/>
        <v>2780041.71</v>
      </c>
      <c r="F154" s="34">
        <v>6</v>
      </c>
      <c r="G154" s="34">
        <v>2</v>
      </c>
      <c r="H154" s="77">
        <f t="shared" si="18"/>
        <v>8</v>
      </c>
      <c r="I154" s="36">
        <f t="shared" si="27"/>
        <v>249720.36499999999</v>
      </c>
      <c r="J154" s="36">
        <f t="shared" si="23"/>
        <v>640859.76</v>
      </c>
      <c r="K154" s="82">
        <f t="shared" si="24"/>
        <v>347505.21375</v>
      </c>
      <c r="L154" s="32">
        <f t="shared" si="20"/>
        <v>1.4527845036319613E-2</v>
      </c>
      <c r="M154" s="32">
        <f t="shared" si="21"/>
        <v>4.8426150121065378E-3</v>
      </c>
      <c r="N154" s="32">
        <f t="shared" si="22"/>
        <v>9.3676814988290398E-3</v>
      </c>
      <c r="O154" s="32">
        <f t="shared" si="25"/>
        <v>0.92857142857142871</v>
      </c>
      <c r="P154" s="30" t="str">
        <f t="shared" si="26"/>
        <v/>
      </c>
      <c r="Q154" s="22"/>
    </row>
    <row r="155" spans="1:17" x14ac:dyDescent="0.2">
      <c r="A155" s="22" t="s">
        <v>250</v>
      </c>
      <c r="B155" s="80" t="s">
        <v>295</v>
      </c>
      <c r="C155" s="23">
        <v>1745397.81</v>
      </c>
      <c r="D155" s="23">
        <v>1236296.67</v>
      </c>
      <c r="E155" s="84">
        <f t="shared" si="17"/>
        <v>2981694.48</v>
      </c>
      <c r="F155" s="34">
        <v>3</v>
      </c>
      <c r="G155" s="34">
        <v>4</v>
      </c>
      <c r="H155" s="77">
        <f t="shared" si="18"/>
        <v>7</v>
      </c>
      <c r="I155" s="36">
        <f t="shared" si="27"/>
        <v>581799.27</v>
      </c>
      <c r="J155" s="36">
        <f t="shared" si="23"/>
        <v>309074.16749999998</v>
      </c>
      <c r="K155" s="82">
        <f t="shared" si="24"/>
        <v>425956.35428571427</v>
      </c>
      <c r="L155" s="32">
        <f t="shared" si="20"/>
        <v>7.2639225181598066E-3</v>
      </c>
      <c r="M155" s="32">
        <f t="shared" si="21"/>
        <v>9.6852300242130755E-3</v>
      </c>
      <c r="N155" s="32">
        <f t="shared" si="22"/>
        <v>8.1967213114754103E-3</v>
      </c>
      <c r="O155" s="32">
        <f t="shared" si="25"/>
        <v>0.93676814988290413</v>
      </c>
      <c r="P155" s="30" t="str">
        <f t="shared" si="26"/>
        <v/>
      </c>
      <c r="Q155" s="22"/>
    </row>
    <row r="156" spans="1:17" x14ac:dyDescent="0.2">
      <c r="A156" s="22" t="s">
        <v>249</v>
      </c>
      <c r="B156" s="80" t="s">
        <v>294</v>
      </c>
      <c r="C156" s="23">
        <v>944257.73</v>
      </c>
      <c r="D156" s="23">
        <v>1981908.74</v>
      </c>
      <c r="E156" s="84">
        <f t="shared" si="17"/>
        <v>2926166.4699999997</v>
      </c>
      <c r="F156" s="34">
        <v>4</v>
      </c>
      <c r="G156" s="34">
        <v>3</v>
      </c>
      <c r="H156" s="77">
        <f t="shared" si="18"/>
        <v>7</v>
      </c>
      <c r="I156" s="36">
        <f t="shared" si="27"/>
        <v>236064.4325</v>
      </c>
      <c r="J156" s="36">
        <f t="shared" si="23"/>
        <v>660636.2466666667</v>
      </c>
      <c r="K156" s="82">
        <f t="shared" si="24"/>
        <v>418023.78142857138</v>
      </c>
      <c r="L156" s="32">
        <f t="shared" si="20"/>
        <v>9.6852300242130755E-3</v>
      </c>
      <c r="M156" s="32">
        <f t="shared" si="21"/>
        <v>7.2639225181598066E-3</v>
      </c>
      <c r="N156" s="32">
        <f t="shared" si="22"/>
        <v>8.1967213114754103E-3</v>
      </c>
      <c r="O156" s="32">
        <f t="shared" si="25"/>
        <v>0.94496487119437955</v>
      </c>
      <c r="P156" s="30" t="str">
        <f t="shared" si="26"/>
        <v/>
      </c>
      <c r="Q156" s="22"/>
    </row>
    <row r="157" spans="1:17" x14ac:dyDescent="0.2">
      <c r="A157" s="22" t="s">
        <v>247</v>
      </c>
      <c r="B157" s="80" t="s">
        <v>292</v>
      </c>
      <c r="C157" s="23">
        <v>2173057.31</v>
      </c>
      <c r="D157" s="23">
        <v>1835177.8</v>
      </c>
      <c r="E157" s="84">
        <f t="shared" si="17"/>
        <v>4008235.1100000003</v>
      </c>
      <c r="F157" s="34">
        <v>3</v>
      </c>
      <c r="G157" s="34">
        <v>3</v>
      </c>
      <c r="H157" s="77">
        <f t="shared" si="18"/>
        <v>6</v>
      </c>
      <c r="I157" s="36">
        <f t="shared" si="27"/>
        <v>724352.43666666665</v>
      </c>
      <c r="J157" s="36">
        <f t="shared" si="23"/>
        <v>611725.93333333335</v>
      </c>
      <c r="K157" s="82">
        <f t="shared" si="24"/>
        <v>668039.18500000006</v>
      </c>
      <c r="L157" s="32">
        <f t="shared" si="20"/>
        <v>7.2639225181598066E-3</v>
      </c>
      <c r="M157" s="32">
        <f t="shared" si="21"/>
        <v>7.2639225181598066E-3</v>
      </c>
      <c r="N157" s="32">
        <f t="shared" si="22"/>
        <v>7.0257611241217799E-3</v>
      </c>
      <c r="O157" s="32">
        <f t="shared" si="25"/>
        <v>0.95199063231850134</v>
      </c>
      <c r="P157" s="30" t="str">
        <f t="shared" si="26"/>
        <v/>
      </c>
      <c r="Q157" s="22"/>
    </row>
    <row r="158" spans="1:17" x14ac:dyDescent="0.2">
      <c r="A158" s="22" t="s">
        <v>268</v>
      </c>
      <c r="B158" s="80" t="s">
        <v>313</v>
      </c>
      <c r="C158" s="23">
        <v>2543798.54</v>
      </c>
      <c r="D158" s="23">
        <v>1792201.1800000002</v>
      </c>
      <c r="E158" s="84">
        <f t="shared" si="17"/>
        <v>4335999.7200000007</v>
      </c>
      <c r="F158" s="34">
        <v>3</v>
      </c>
      <c r="G158" s="34">
        <v>3</v>
      </c>
      <c r="H158" s="77">
        <f t="shared" si="18"/>
        <v>6</v>
      </c>
      <c r="I158" s="36">
        <f t="shared" si="27"/>
        <v>847932.84666666668</v>
      </c>
      <c r="J158" s="36">
        <f t="shared" si="23"/>
        <v>597400.39333333343</v>
      </c>
      <c r="K158" s="82">
        <f t="shared" si="24"/>
        <v>722666.62000000011</v>
      </c>
      <c r="L158" s="32">
        <f t="shared" si="20"/>
        <v>7.2639225181598066E-3</v>
      </c>
      <c r="M158" s="32">
        <f t="shared" si="21"/>
        <v>7.2639225181598066E-3</v>
      </c>
      <c r="N158" s="32">
        <f t="shared" si="22"/>
        <v>7.0257611241217799E-3</v>
      </c>
      <c r="O158" s="32">
        <f t="shared" si="25"/>
        <v>0.95901639344262313</v>
      </c>
      <c r="P158" s="30" t="str">
        <f t="shared" si="26"/>
        <v/>
      </c>
      <c r="Q158" s="22"/>
    </row>
    <row r="159" spans="1:17" x14ac:dyDescent="0.2">
      <c r="A159" s="22" t="s">
        <v>265</v>
      </c>
      <c r="B159" s="80" t="s">
        <v>310</v>
      </c>
      <c r="C159" s="23"/>
      <c r="D159" s="23">
        <v>3761483.15</v>
      </c>
      <c r="E159" s="84">
        <f t="shared" si="17"/>
        <v>3761483.15</v>
      </c>
      <c r="G159" s="34">
        <v>5</v>
      </c>
      <c r="H159" s="77">
        <f t="shared" si="18"/>
        <v>5</v>
      </c>
      <c r="I159" s="36"/>
      <c r="J159" s="36">
        <f t="shared" si="23"/>
        <v>752296.63</v>
      </c>
      <c r="K159" s="82">
        <f t="shared" si="24"/>
        <v>752296.63</v>
      </c>
      <c r="L159" s="32">
        <f t="shared" si="20"/>
        <v>0</v>
      </c>
      <c r="M159" s="32">
        <f t="shared" si="21"/>
        <v>1.2106537530266344E-2</v>
      </c>
      <c r="N159" s="32">
        <f t="shared" si="22"/>
        <v>5.8548009367681503E-3</v>
      </c>
      <c r="O159" s="32">
        <f t="shared" si="25"/>
        <v>0.96487119437939128</v>
      </c>
      <c r="P159" s="30" t="str">
        <f t="shared" si="26"/>
        <v/>
      </c>
      <c r="Q159" s="22"/>
    </row>
    <row r="160" spans="1:17" x14ac:dyDescent="0.2">
      <c r="A160" s="22" t="s">
        <v>273</v>
      </c>
      <c r="B160" s="80" t="s">
        <v>318</v>
      </c>
      <c r="C160" s="23">
        <v>1511750</v>
      </c>
      <c r="D160" s="23">
        <v>1680213.0700000003</v>
      </c>
      <c r="E160" s="84">
        <f t="shared" si="17"/>
        <v>3191963.0700000003</v>
      </c>
      <c r="F160" s="34">
        <v>3</v>
      </c>
      <c r="G160" s="34">
        <v>2</v>
      </c>
      <c r="H160" s="77">
        <f t="shared" si="18"/>
        <v>5</v>
      </c>
      <c r="I160" s="36">
        <f t="shared" ref="I160:I165" si="28">C160/F160</f>
        <v>503916.66666666669</v>
      </c>
      <c r="J160" s="36">
        <f t="shared" si="23"/>
        <v>840106.53500000015</v>
      </c>
      <c r="K160" s="82">
        <f t="shared" si="24"/>
        <v>638392.61400000006</v>
      </c>
      <c r="L160" s="32">
        <f t="shared" si="20"/>
        <v>7.2639225181598066E-3</v>
      </c>
      <c r="M160" s="32">
        <f t="shared" si="21"/>
        <v>4.8426150121065378E-3</v>
      </c>
      <c r="N160" s="32">
        <f t="shared" si="22"/>
        <v>5.8548009367681503E-3</v>
      </c>
      <c r="O160" s="32">
        <f t="shared" si="25"/>
        <v>0.97072599531615944</v>
      </c>
      <c r="P160" s="30" t="str">
        <f t="shared" si="26"/>
        <v/>
      </c>
      <c r="Q160" s="22"/>
    </row>
    <row r="161" spans="1:17" x14ac:dyDescent="0.2">
      <c r="A161" s="22" t="s">
        <v>253</v>
      </c>
      <c r="B161" s="80" t="s">
        <v>298</v>
      </c>
      <c r="C161" s="23">
        <v>4067788.1</v>
      </c>
      <c r="D161" s="23">
        <v>950715</v>
      </c>
      <c r="E161" s="84">
        <f t="shared" si="17"/>
        <v>5018503.0999999996</v>
      </c>
      <c r="F161" s="34">
        <v>3</v>
      </c>
      <c r="G161" s="34">
        <v>1</v>
      </c>
      <c r="H161" s="77">
        <f t="shared" si="18"/>
        <v>4</v>
      </c>
      <c r="I161" s="36">
        <f t="shared" si="28"/>
        <v>1355929.3666666667</v>
      </c>
      <c r="J161" s="36">
        <f t="shared" si="23"/>
        <v>950715</v>
      </c>
      <c r="K161" s="82">
        <f t="shared" si="24"/>
        <v>1254625.7749999999</v>
      </c>
      <c r="L161" s="32">
        <f t="shared" si="20"/>
        <v>7.2639225181598066E-3</v>
      </c>
      <c r="M161" s="32">
        <f t="shared" si="21"/>
        <v>2.4213075060532689E-3</v>
      </c>
      <c r="N161" s="32">
        <f t="shared" si="22"/>
        <v>4.6838407494145199E-3</v>
      </c>
      <c r="O161" s="32">
        <f t="shared" si="25"/>
        <v>0.97540983606557397</v>
      </c>
      <c r="P161" s="30" t="str">
        <f t="shared" si="26"/>
        <v/>
      </c>
      <c r="Q161" s="22"/>
    </row>
    <row r="162" spans="1:17" x14ac:dyDescent="0.2">
      <c r="A162" s="22" t="s">
        <v>252</v>
      </c>
      <c r="B162" s="80" t="s">
        <v>297</v>
      </c>
      <c r="C162" s="23">
        <v>812425</v>
      </c>
      <c r="D162" s="23">
        <v>771959.8</v>
      </c>
      <c r="E162" s="84">
        <f t="shared" si="17"/>
        <v>1584384.8</v>
      </c>
      <c r="F162" s="34">
        <v>3</v>
      </c>
      <c r="G162" s="34">
        <v>1</v>
      </c>
      <c r="H162" s="77">
        <f t="shared" si="18"/>
        <v>4</v>
      </c>
      <c r="I162" s="36">
        <f t="shared" si="28"/>
        <v>270808.33333333331</v>
      </c>
      <c r="J162" s="36">
        <f t="shared" si="23"/>
        <v>771959.8</v>
      </c>
      <c r="K162" s="82">
        <f t="shared" si="24"/>
        <v>396096.2</v>
      </c>
      <c r="L162" s="32">
        <f t="shared" si="20"/>
        <v>7.2639225181598066E-3</v>
      </c>
      <c r="M162" s="32">
        <f t="shared" si="21"/>
        <v>2.4213075060532689E-3</v>
      </c>
      <c r="N162" s="32">
        <f t="shared" si="22"/>
        <v>4.6838407494145199E-3</v>
      </c>
      <c r="O162" s="32">
        <f t="shared" si="25"/>
        <v>0.98009367681498849</v>
      </c>
      <c r="P162" s="30" t="str">
        <f t="shared" si="26"/>
        <v/>
      </c>
      <c r="Q162" s="22"/>
    </row>
    <row r="163" spans="1:17" x14ac:dyDescent="0.2">
      <c r="A163" s="22" t="s">
        <v>246</v>
      </c>
      <c r="B163" s="80" t="s">
        <v>291</v>
      </c>
      <c r="C163" s="23">
        <v>1256947.18</v>
      </c>
      <c r="D163" s="23">
        <v>908937.35000000009</v>
      </c>
      <c r="E163" s="84">
        <f t="shared" si="17"/>
        <v>2165884.5300000003</v>
      </c>
      <c r="F163" s="34">
        <v>2</v>
      </c>
      <c r="G163" s="34">
        <v>1</v>
      </c>
      <c r="H163" s="77">
        <f t="shared" si="18"/>
        <v>3</v>
      </c>
      <c r="I163" s="36">
        <f t="shared" si="28"/>
        <v>628473.59</v>
      </c>
      <c r="J163" s="36">
        <f t="shared" si="23"/>
        <v>908937.35000000009</v>
      </c>
      <c r="K163" s="82">
        <f t="shared" si="24"/>
        <v>721961.51000000013</v>
      </c>
      <c r="L163" s="32">
        <f t="shared" si="20"/>
        <v>4.8426150121065378E-3</v>
      </c>
      <c r="M163" s="32">
        <f t="shared" si="21"/>
        <v>2.4213075060532689E-3</v>
      </c>
      <c r="N163" s="32">
        <f t="shared" si="22"/>
        <v>3.5128805620608899E-3</v>
      </c>
      <c r="O163" s="32">
        <f t="shared" si="25"/>
        <v>0.98360655737704938</v>
      </c>
      <c r="P163" s="30" t="str">
        <f t="shared" si="26"/>
        <v/>
      </c>
      <c r="Q163" s="22"/>
    </row>
    <row r="164" spans="1:17" x14ac:dyDescent="0.2">
      <c r="A164" s="22" t="s">
        <v>254</v>
      </c>
      <c r="B164" s="80" t="s">
        <v>299</v>
      </c>
      <c r="C164" s="23">
        <v>552358</v>
      </c>
      <c r="D164" s="23">
        <v>800970.82</v>
      </c>
      <c r="E164" s="84">
        <f t="shared" si="17"/>
        <v>1353328.8199999998</v>
      </c>
      <c r="F164" s="34">
        <v>2</v>
      </c>
      <c r="G164" s="34">
        <v>1</v>
      </c>
      <c r="H164" s="77">
        <f t="shared" si="18"/>
        <v>3</v>
      </c>
      <c r="I164" s="36">
        <f t="shared" si="28"/>
        <v>276179</v>
      </c>
      <c r="J164" s="36">
        <f t="shared" si="23"/>
        <v>800970.82</v>
      </c>
      <c r="K164" s="82">
        <f t="shared" si="24"/>
        <v>451109.60666666663</v>
      </c>
      <c r="L164" s="32">
        <f t="shared" si="20"/>
        <v>4.8426150121065378E-3</v>
      </c>
      <c r="M164" s="32">
        <f t="shared" si="21"/>
        <v>2.4213075060532689E-3</v>
      </c>
      <c r="N164" s="32">
        <f t="shared" si="22"/>
        <v>3.5128805620608899E-3</v>
      </c>
      <c r="O164" s="32">
        <f t="shared" si="25"/>
        <v>0.98711943793911028</v>
      </c>
      <c r="P164" s="30" t="str">
        <f t="shared" si="26"/>
        <v/>
      </c>
      <c r="Q164" s="22"/>
    </row>
    <row r="165" spans="1:17" x14ac:dyDescent="0.2">
      <c r="A165" s="22" t="s">
        <v>274</v>
      </c>
      <c r="B165" s="80" t="s">
        <v>319</v>
      </c>
      <c r="C165" s="23">
        <v>3749449.71</v>
      </c>
      <c r="D165" s="23">
        <v>598830</v>
      </c>
      <c r="E165" s="84">
        <f t="shared" si="17"/>
        <v>4348279.71</v>
      </c>
      <c r="F165" s="34">
        <v>2</v>
      </c>
      <c r="G165" s="34">
        <v>1</v>
      </c>
      <c r="H165" s="77">
        <f t="shared" si="18"/>
        <v>3</v>
      </c>
      <c r="I165" s="36">
        <f t="shared" si="28"/>
        <v>1874724.855</v>
      </c>
      <c r="J165" s="36">
        <f t="shared" si="23"/>
        <v>598830</v>
      </c>
      <c r="K165" s="82">
        <f t="shared" si="24"/>
        <v>1449426.57</v>
      </c>
      <c r="L165" s="32">
        <f t="shared" si="20"/>
        <v>4.8426150121065378E-3</v>
      </c>
      <c r="M165" s="32">
        <f t="shared" si="21"/>
        <v>2.4213075060532689E-3</v>
      </c>
      <c r="N165" s="32">
        <f t="shared" si="22"/>
        <v>3.5128805620608899E-3</v>
      </c>
      <c r="O165" s="32">
        <f t="shared" si="25"/>
        <v>0.99063231850117117</v>
      </c>
      <c r="P165" s="30" t="str">
        <f t="shared" si="26"/>
        <v/>
      </c>
    </row>
    <row r="166" spans="1:17" x14ac:dyDescent="0.2">
      <c r="A166" s="22" t="s">
        <v>278</v>
      </c>
      <c r="B166" s="80" t="s">
        <v>323</v>
      </c>
      <c r="C166" s="23"/>
      <c r="D166" s="23">
        <v>1523421.25</v>
      </c>
      <c r="E166" s="84">
        <f t="shared" si="17"/>
        <v>1523421.25</v>
      </c>
      <c r="G166" s="34">
        <v>2</v>
      </c>
      <c r="H166" s="77">
        <f t="shared" si="18"/>
        <v>2</v>
      </c>
      <c r="I166" s="36"/>
      <c r="J166" s="36">
        <f t="shared" si="23"/>
        <v>761710.625</v>
      </c>
      <c r="K166" s="82">
        <f t="shared" si="24"/>
        <v>761710.625</v>
      </c>
      <c r="L166" s="32">
        <f t="shared" si="20"/>
        <v>0</v>
      </c>
      <c r="M166" s="32">
        <f t="shared" si="21"/>
        <v>4.8426150121065378E-3</v>
      </c>
      <c r="N166" s="32">
        <f t="shared" si="22"/>
        <v>2.34192037470726E-3</v>
      </c>
      <c r="O166" s="32">
        <f t="shared" si="25"/>
        <v>0.99297423887587843</v>
      </c>
      <c r="P166" s="30" t="str">
        <f t="shared" si="26"/>
        <v/>
      </c>
    </row>
    <row r="167" spans="1:17" x14ac:dyDescent="0.2">
      <c r="A167" s="22" t="s">
        <v>277</v>
      </c>
      <c r="B167" s="80" t="s">
        <v>322</v>
      </c>
      <c r="C167" s="23"/>
      <c r="D167" s="23">
        <v>1361979.3</v>
      </c>
      <c r="E167" s="84">
        <f t="shared" si="17"/>
        <v>1361979.3</v>
      </c>
      <c r="G167" s="34">
        <v>2</v>
      </c>
      <c r="H167" s="77">
        <f t="shared" si="18"/>
        <v>2</v>
      </c>
      <c r="I167" s="36"/>
      <c r="J167" s="36">
        <f t="shared" si="23"/>
        <v>680989.65</v>
      </c>
      <c r="K167" s="82">
        <f t="shared" si="24"/>
        <v>680989.65</v>
      </c>
      <c r="L167" s="32">
        <f t="shared" si="20"/>
        <v>0</v>
      </c>
      <c r="M167" s="32">
        <f t="shared" si="21"/>
        <v>4.8426150121065378E-3</v>
      </c>
      <c r="N167" s="32">
        <f t="shared" si="22"/>
        <v>2.34192037470726E-3</v>
      </c>
      <c r="O167" s="32">
        <f t="shared" si="25"/>
        <v>0.9953161592505857</v>
      </c>
      <c r="P167" s="30" t="str">
        <f t="shared" si="26"/>
        <v/>
      </c>
    </row>
    <row r="168" spans="1:17" x14ac:dyDescent="0.2">
      <c r="A168" s="22" t="s">
        <v>280</v>
      </c>
      <c r="B168" s="80" t="s">
        <v>285</v>
      </c>
      <c r="C168" s="23">
        <v>1756543.41</v>
      </c>
      <c r="D168" s="23"/>
      <c r="E168" s="84">
        <f t="shared" si="17"/>
        <v>1756543.41</v>
      </c>
      <c r="F168" s="34">
        <v>2</v>
      </c>
      <c r="G168" s="34"/>
      <c r="H168" s="77">
        <f t="shared" si="18"/>
        <v>2</v>
      </c>
      <c r="I168" s="36">
        <f>C168/F168</f>
        <v>878271.70499999996</v>
      </c>
      <c r="J168" s="36"/>
      <c r="K168" s="82">
        <f>E168/H168</f>
        <v>878271.70499999996</v>
      </c>
      <c r="L168" s="32">
        <f t="shared" si="20"/>
        <v>4.8426150121065378E-3</v>
      </c>
      <c r="M168" s="32">
        <f t="shared" si="21"/>
        <v>0</v>
      </c>
      <c r="N168" s="32">
        <f t="shared" si="22"/>
        <v>2.34192037470726E-3</v>
      </c>
      <c r="O168" s="32">
        <f t="shared" si="25"/>
        <v>0.99765807962529296</v>
      </c>
      <c r="P168" s="30" t="str">
        <f t="shared" si="26"/>
        <v/>
      </c>
    </row>
    <row r="169" spans="1:17" x14ac:dyDescent="0.2">
      <c r="A169" s="22" t="s">
        <v>281</v>
      </c>
      <c r="B169" s="80" t="s">
        <v>286</v>
      </c>
      <c r="C169" s="23">
        <v>1479167.67</v>
      </c>
      <c r="D169" s="23"/>
      <c r="E169" s="84">
        <f t="shared" si="17"/>
        <v>1479167.67</v>
      </c>
      <c r="F169" s="34">
        <v>1</v>
      </c>
      <c r="G169" s="34"/>
      <c r="H169" s="77">
        <f t="shared" si="18"/>
        <v>1</v>
      </c>
      <c r="I169" s="36">
        <f>C169/F169</f>
        <v>1479167.67</v>
      </c>
      <c r="J169" s="36"/>
      <c r="K169" s="82">
        <f>E169/H169</f>
        <v>1479167.67</v>
      </c>
      <c r="L169" s="32">
        <f t="shared" si="20"/>
        <v>2.4213075060532689E-3</v>
      </c>
      <c r="M169" s="32">
        <f t="shared" si="21"/>
        <v>0</v>
      </c>
      <c r="N169" s="32">
        <f t="shared" si="22"/>
        <v>1.17096018735363E-3</v>
      </c>
      <c r="O169" s="32">
        <f t="shared" si="25"/>
        <v>0.99882903981264659</v>
      </c>
      <c r="P169" s="30" t="str">
        <f t="shared" si="26"/>
        <v/>
      </c>
    </row>
    <row r="170" spans="1:17" x14ac:dyDescent="0.2">
      <c r="A170" s="22" t="s">
        <v>283</v>
      </c>
      <c r="B170" s="80" t="s">
        <v>288</v>
      </c>
      <c r="C170" s="23">
        <v>2151440.7799999998</v>
      </c>
      <c r="D170" s="23"/>
      <c r="E170" s="84">
        <f t="shared" si="17"/>
        <v>2151440.7799999998</v>
      </c>
      <c r="F170" s="34">
        <v>1</v>
      </c>
      <c r="G170" s="34"/>
      <c r="H170" s="77">
        <f t="shared" si="18"/>
        <v>1</v>
      </c>
      <c r="I170" s="36">
        <f>C170/F170</f>
        <v>2151440.7799999998</v>
      </c>
      <c r="J170" s="36"/>
      <c r="K170" s="82">
        <f>E170/H170</f>
        <v>2151440.7799999998</v>
      </c>
      <c r="L170" s="32">
        <f t="shared" si="20"/>
        <v>2.4213075060532689E-3</v>
      </c>
      <c r="M170" s="32">
        <f t="shared" si="21"/>
        <v>0</v>
      </c>
      <c r="N170" s="32">
        <f t="shared" si="22"/>
        <v>1.17096018735363E-3</v>
      </c>
      <c r="O170" s="32">
        <f t="shared" si="25"/>
        <v>1.0000000000000002</v>
      </c>
      <c r="P170" s="30" t="str">
        <f t="shared" si="26"/>
        <v/>
      </c>
    </row>
    <row r="171" spans="1:17" ht="16" thickBot="1" x14ac:dyDescent="0.25">
      <c r="A171" s="22" t="s">
        <v>282</v>
      </c>
      <c r="B171" s="81" t="s">
        <v>287</v>
      </c>
      <c r="C171" s="23"/>
      <c r="D171" s="23"/>
      <c r="E171" s="85">
        <f t="shared" si="17"/>
        <v>0</v>
      </c>
      <c r="F171" s="34"/>
      <c r="G171" s="34"/>
      <c r="H171" s="78">
        <f t="shared" si="18"/>
        <v>0</v>
      </c>
      <c r="I171" s="36"/>
      <c r="J171" s="36"/>
      <c r="K171" s="82" t="s">
        <v>948</v>
      </c>
      <c r="L171" s="32">
        <f t="shared" si="20"/>
        <v>0</v>
      </c>
      <c r="M171" s="32">
        <f>G171/$F$172</f>
        <v>0</v>
      </c>
      <c r="N171" s="32">
        <f t="shared" si="22"/>
        <v>0</v>
      </c>
      <c r="O171" s="32">
        <f t="shared" si="25"/>
        <v>1.0000000000000002</v>
      </c>
      <c r="P171" s="30" t="str">
        <f t="shared" si="26"/>
        <v/>
      </c>
    </row>
    <row r="172" spans="1:17" x14ac:dyDescent="0.2">
      <c r="A172" s="22"/>
      <c r="B172" s="30"/>
      <c r="C172" s="23">
        <f t="shared" ref="C172:H172" si="29">SUM(C131:C171)</f>
        <v>260275211.55999994</v>
      </c>
      <c r="D172" s="23">
        <f t="shared" si="29"/>
        <v>292049725.23000002</v>
      </c>
      <c r="E172" s="23">
        <f t="shared" si="29"/>
        <v>552324936.79000008</v>
      </c>
      <c r="F172" s="34">
        <f t="shared" si="29"/>
        <v>413</v>
      </c>
      <c r="G172" s="34">
        <f t="shared" si="29"/>
        <v>441</v>
      </c>
      <c r="H172" s="34">
        <f t="shared" si="29"/>
        <v>854</v>
      </c>
      <c r="I172" s="32"/>
      <c r="J172" s="32"/>
      <c r="K172" s="32"/>
      <c r="L172" s="32"/>
    </row>
    <row r="173" spans="1:17" x14ac:dyDescent="0.2">
      <c r="A173" s="22"/>
      <c r="B173" s="22"/>
      <c r="C173" s="23"/>
      <c r="D173" s="23"/>
      <c r="E173" s="34"/>
      <c r="F173" s="34"/>
      <c r="G173" s="34">
        <f>0.4*F172</f>
        <v>165.20000000000002</v>
      </c>
      <c r="H173" s="36"/>
      <c r="I173" s="32"/>
      <c r="J173" s="32"/>
      <c r="K173" s="32"/>
      <c r="L173" s="32"/>
    </row>
    <row r="174" spans="1:17" x14ac:dyDescent="0.2">
      <c r="A174" s="22"/>
      <c r="B174" s="22"/>
      <c r="C174" s="30" t="s">
        <v>919</v>
      </c>
      <c r="D174" s="32"/>
      <c r="E174" s="32"/>
      <c r="F174" s="34"/>
      <c r="G174" s="34"/>
      <c r="H174" s="36"/>
      <c r="I174" s="32"/>
      <c r="J174" s="32"/>
      <c r="K174" s="32"/>
      <c r="L174" s="32"/>
    </row>
    <row r="175" spans="1:17" ht="80" x14ac:dyDescent="0.2">
      <c r="A175" s="22"/>
      <c r="B175" s="22"/>
      <c r="D175" s="35" t="s">
        <v>920</v>
      </c>
      <c r="E175" s="35" t="s">
        <v>925</v>
      </c>
      <c r="F175" s="35" t="s">
        <v>930</v>
      </c>
      <c r="G175" s="35" t="s">
        <v>931</v>
      </c>
      <c r="H175" s="36"/>
      <c r="I175" s="32"/>
      <c r="J175" s="32"/>
      <c r="K175" s="32"/>
      <c r="L175" s="32"/>
    </row>
    <row r="176" spans="1:17" x14ac:dyDescent="0.2">
      <c r="A176" s="22"/>
      <c r="B176" s="22"/>
      <c r="C176" s="30" t="s">
        <v>924</v>
      </c>
      <c r="D176" s="41">
        <f>(SUMPRODUCT(C131:C171,F131:F171)/SUM(F131:F171))</f>
        <v>13914121.32232446</v>
      </c>
      <c r="E176" s="41">
        <f>QUARTILE(I131:I171,2)</f>
        <v>696172.51446969691</v>
      </c>
      <c r="F176" s="41">
        <f>QUARTILE(I131:I171,0)</f>
        <v>236064.4325</v>
      </c>
      <c r="G176" s="41">
        <f>QUARTILE(I131:I171,4)</f>
        <v>2151440.7799999998</v>
      </c>
      <c r="I176" s="32"/>
      <c r="J176" s="32"/>
    </row>
    <row r="177" spans="1:14" x14ac:dyDescent="0.2">
      <c r="A177" s="22"/>
      <c r="B177" s="22"/>
      <c r="C177" s="30" t="s">
        <v>923</v>
      </c>
      <c r="D177" s="41">
        <f>(SUMPRODUCT(D131:D171,G131:G171)/SUM(G131:G171))</f>
        <v>19256418.35873016</v>
      </c>
      <c r="E177" s="41">
        <f>QUARTILE(J131:J171,2)</f>
        <v>680989.65</v>
      </c>
      <c r="F177" s="41">
        <f>QUARTILE(H132:H172,0)</f>
        <v>0</v>
      </c>
      <c r="G177" s="41">
        <f>QUARTILE(H132:H172,4)</f>
        <v>854</v>
      </c>
    </row>
    <row r="178" spans="1:14" x14ac:dyDescent="0.2">
      <c r="A178" s="22"/>
      <c r="B178" s="22"/>
      <c r="C178" s="23"/>
      <c r="D178" s="23"/>
      <c r="E178" s="32"/>
      <c r="F178" s="32"/>
    </row>
    <row r="179" spans="1:14" x14ac:dyDescent="0.2">
      <c r="A179" s="22"/>
      <c r="B179" s="22"/>
      <c r="C179" s="23"/>
      <c r="D179" s="23"/>
      <c r="E179" s="32"/>
      <c r="F179" s="32"/>
    </row>
    <row r="181" spans="1:14" x14ac:dyDescent="0.2">
      <c r="B181" s="30"/>
    </row>
    <row r="182" spans="1:14" ht="16" thickBot="1" x14ac:dyDescent="0.25">
      <c r="B182" s="30"/>
    </row>
    <row r="183" spans="1:14" x14ac:dyDescent="0.2">
      <c r="A183" s="64"/>
      <c r="B183" s="137" t="s">
        <v>241</v>
      </c>
      <c r="C183" s="138"/>
      <c r="D183" s="138"/>
      <c r="E183" s="138"/>
      <c r="F183" s="138"/>
      <c r="G183" s="139"/>
      <c r="H183" s="137" t="s">
        <v>949</v>
      </c>
      <c r="I183" s="138"/>
      <c r="J183" s="138"/>
      <c r="K183" s="138"/>
      <c r="L183" s="138"/>
      <c r="M183" s="139"/>
    </row>
    <row r="184" spans="1:14" x14ac:dyDescent="0.2">
      <c r="A184" s="24"/>
      <c r="B184" s="24" t="s">
        <v>236</v>
      </c>
      <c r="C184" s="57" t="s">
        <v>237</v>
      </c>
      <c r="D184" s="57" t="s">
        <v>945</v>
      </c>
      <c r="E184" s="57" t="s">
        <v>238</v>
      </c>
      <c r="F184" s="57" t="s">
        <v>239</v>
      </c>
      <c r="G184" s="58" t="s">
        <v>234</v>
      </c>
      <c r="H184" s="24" t="s">
        <v>236</v>
      </c>
      <c r="I184" s="57" t="s">
        <v>237</v>
      </c>
      <c r="J184" s="57" t="s">
        <v>945</v>
      </c>
      <c r="K184" s="57" t="s">
        <v>238</v>
      </c>
      <c r="L184" s="57" t="s">
        <v>239</v>
      </c>
      <c r="M184" s="58" t="s">
        <v>234</v>
      </c>
    </row>
    <row r="185" spans="1:14" x14ac:dyDescent="0.2">
      <c r="A185" s="24" t="s">
        <v>74</v>
      </c>
      <c r="B185" s="59">
        <f>'D4'!B103</f>
        <v>587390609.3499999</v>
      </c>
      <c r="C185" s="52">
        <f>'D4'!B106</f>
        <v>623381865.67000008</v>
      </c>
      <c r="D185" s="87">
        <f>SUM(B185:C185)</f>
        <v>1210772475.02</v>
      </c>
      <c r="E185" s="52">
        <f>'D4'!B109</f>
        <v>1861723.6500000001</v>
      </c>
      <c r="F185" s="52">
        <f>'D4'!B112</f>
        <v>60935728.140000001</v>
      </c>
      <c r="G185" s="60">
        <f>'D4'!B115</f>
        <v>40340278.739999995</v>
      </c>
      <c r="H185" s="59">
        <f>'D4'!H103</f>
        <v>125876705.29000001</v>
      </c>
      <c r="I185" s="52">
        <f>'D4'!H106</f>
        <v>117023834.13999994</v>
      </c>
      <c r="J185" s="87">
        <f>SUM(H185:I185)</f>
        <v>242900539.42999995</v>
      </c>
      <c r="K185" s="52">
        <f>'D4'!H109</f>
        <v>712049.92</v>
      </c>
      <c r="L185" s="52">
        <f>'D4'!H112</f>
        <v>3262517.41</v>
      </c>
      <c r="M185" s="60">
        <f>'D4'!H115</f>
        <v>0</v>
      </c>
    </row>
    <row r="186" spans="1:14" x14ac:dyDescent="0.2">
      <c r="A186" s="24" t="s">
        <v>83</v>
      </c>
      <c r="B186" s="59">
        <f>'D4'!B167</f>
        <v>299520073.64999998</v>
      </c>
      <c r="C186" s="52">
        <f>'D4'!B173</f>
        <v>451548472.59000003</v>
      </c>
      <c r="D186" s="87">
        <f t="shared" ref="D186:D198" si="30">SUM(B186:C186)</f>
        <v>751068546.24000001</v>
      </c>
      <c r="E186" s="52">
        <f>'D4'!B179</f>
        <v>880064.53</v>
      </c>
      <c r="F186" s="52">
        <f>'D4'!B185</f>
        <v>34724016.920000002</v>
      </c>
      <c r="G186" s="60">
        <f>'D4'!B191</f>
        <v>31858898.609999996</v>
      </c>
      <c r="H186" s="59">
        <f>'D4'!H167</f>
        <v>46090108.43</v>
      </c>
      <c r="I186" s="52">
        <f>'D4'!H173</f>
        <v>67159006.310000002</v>
      </c>
      <c r="J186" s="87">
        <f t="shared" ref="J186:J198" si="31">SUM(H186:I186)</f>
        <v>113249114.74000001</v>
      </c>
      <c r="K186" s="52">
        <f>'D4'!H179</f>
        <v>407800</v>
      </c>
      <c r="L186" s="52">
        <f>'D4'!H185</f>
        <v>1521692.5</v>
      </c>
      <c r="M186" s="60">
        <f>'D4'!H191</f>
        <v>0</v>
      </c>
      <c r="N186" s="31"/>
    </row>
    <row r="187" spans="1:14" x14ac:dyDescent="0.2">
      <c r="A187" s="24" t="s">
        <v>81</v>
      </c>
      <c r="B187" s="59">
        <f>'D4'!B130</f>
        <v>97494127.069999993</v>
      </c>
      <c r="C187" s="52">
        <f>'D4'!B137</f>
        <v>142884946.16999999</v>
      </c>
      <c r="D187" s="87">
        <f t="shared" si="30"/>
        <v>240379073.23999998</v>
      </c>
      <c r="E187" s="52">
        <f>'D4'!B144</f>
        <v>1039214.3099999999</v>
      </c>
      <c r="F187" s="52">
        <f>'D4'!B151</f>
        <v>17431855.73</v>
      </c>
      <c r="G187" s="60">
        <f>'D4'!B158</f>
        <v>6228215.4199999999</v>
      </c>
      <c r="H187" s="59">
        <f>'D4'!H130</f>
        <v>19219049.449999999</v>
      </c>
      <c r="I187" s="52">
        <f>'D4'!H137</f>
        <v>27696018.990000002</v>
      </c>
      <c r="J187" s="87">
        <f t="shared" si="31"/>
        <v>46915068.439999998</v>
      </c>
      <c r="K187" s="52">
        <f>'D4'!H144</f>
        <v>439997.05</v>
      </c>
      <c r="L187" s="52">
        <f>'D4'!H151</f>
        <v>874604.3</v>
      </c>
      <c r="M187" s="60">
        <f>'D4'!H158</f>
        <v>0</v>
      </c>
      <c r="N187" s="31"/>
    </row>
    <row r="188" spans="1:14" x14ac:dyDescent="0.2">
      <c r="A188" s="24" t="s">
        <v>86</v>
      </c>
      <c r="B188" s="59">
        <f>'D4'!B170</f>
        <v>113488765.07000001</v>
      </c>
      <c r="C188" s="52">
        <f>'D4'!B176</f>
        <v>134867626.66</v>
      </c>
      <c r="D188" s="87">
        <f t="shared" si="30"/>
        <v>248356391.73000002</v>
      </c>
      <c r="E188" s="52">
        <f>'D4'!B182</f>
        <v>478099.16</v>
      </c>
      <c r="F188" s="52">
        <f>'D4'!B188</f>
        <v>15880520.299999999</v>
      </c>
      <c r="G188" s="60">
        <f>'D4'!B194</f>
        <v>9197587.8000000007</v>
      </c>
      <c r="H188" s="59">
        <f>'D4'!H170</f>
        <v>18089185.25</v>
      </c>
      <c r="I188" s="52">
        <f>'D4'!H176</f>
        <v>20245117.199999999</v>
      </c>
      <c r="J188" s="87">
        <f t="shared" si="31"/>
        <v>38334302.450000003</v>
      </c>
      <c r="K188" s="52">
        <f>'D4'!H182</f>
        <v>100000</v>
      </c>
      <c r="L188" s="52">
        <f>'D4'!H188</f>
        <v>580770</v>
      </c>
      <c r="M188" s="60">
        <f>'D4'!H194</f>
        <v>0</v>
      </c>
      <c r="N188" s="31"/>
    </row>
    <row r="189" spans="1:14" x14ac:dyDescent="0.2">
      <c r="A189" s="24" t="s">
        <v>84</v>
      </c>
      <c r="B189" s="59">
        <f>'D4'!B168</f>
        <v>77189358.429999992</v>
      </c>
      <c r="C189" s="52">
        <f>'D4'!B174</f>
        <v>121996895.52000001</v>
      </c>
      <c r="D189" s="87">
        <f t="shared" si="30"/>
        <v>199186253.94999999</v>
      </c>
      <c r="E189" s="52">
        <f>'D4'!B180</f>
        <v>99900</v>
      </c>
      <c r="F189" s="52">
        <f>'D4'!B186</f>
        <v>6223089.9100000001</v>
      </c>
      <c r="G189" s="60">
        <f>'D4'!B192</f>
        <v>145000</v>
      </c>
      <c r="H189" s="59">
        <f>'D4'!H168</f>
        <v>13973249.869999999</v>
      </c>
      <c r="I189" s="52">
        <f>'D4'!H174</f>
        <v>18335372.560000002</v>
      </c>
      <c r="J189" s="87">
        <f t="shared" si="31"/>
        <v>32308622.43</v>
      </c>
      <c r="K189" s="52">
        <f>'D4'!H180</f>
        <v>0</v>
      </c>
      <c r="L189" s="52">
        <f>'D4'!H186</f>
        <v>460999.91</v>
      </c>
      <c r="M189" s="60">
        <f>'D4'!H192</f>
        <v>0</v>
      </c>
      <c r="N189" s="31"/>
    </row>
    <row r="190" spans="1:14" x14ac:dyDescent="0.2">
      <c r="A190" s="24" t="s">
        <v>82</v>
      </c>
      <c r="B190" s="59">
        <f>'D4'!B166</f>
        <v>51618365.189999998</v>
      </c>
      <c r="C190" s="52">
        <f>'D4'!B172</f>
        <v>72678132.329999998</v>
      </c>
      <c r="D190" s="87">
        <f t="shared" si="30"/>
        <v>124296497.52</v>
      </c>
      <c r="E190" s="52">
        <f>'D4'!B178</f>
        <v>0</v>
      </c>
      <c r="F190" s="52">
        <f>'D4'!B184</f>
        <v>7211877.9700000007</v>
      </c>
      <c r="G190" s="60">
        <f>'D4'!B190</f>
        <v>5822279.040000001</v>
      </c>
      <c r="H190" s="59">
        <f>'D4'!H166</f>
        <v>6547522.3399999999</v>
      </c>
      <c r="I190" s="52">
        <f>'D4'!H172</f>
        <v>9475924.8399999999</v>
      </c>
      <c r="J190" s="87">
        <f t="shared" si="31"/>
        <v>16023447.18</v>
      </c>
      <c r="K190" s="52">
        <f>'D4'!H178</f>
        <v>0</v>
      </c>
      <c r="L190" s="52">
        <f>'D4'!H184</f>
        <v>223750</v>
      </c>
      <c r="M190" s="60">
        <f>'D4'!H190</f>
        <v>0</v>
      </c>
      <c r="N190" s="31"/>
    </row>
    <row r="191" spans="1:14" x14ac:dyDescent="0.2">
      <c r="A191" s="24" t="s">
        <v>85</v>
      </c>
      <c r="B191" s="59">
        <f>'D4'!B169</f>
        <v>54612637.439999998</v>
      </c>
      <c r="C191" s="52">
        <f>'D4'!B175</f>
        <v>70344249.390000001</v>
      </c>
      <c r="D191" s="87">
        <f t="shared" si="30"/>
        <v>124956886.83</v>
      </c>
      <c r="E191" s="52">
        <f>'D4'!B181</f>
        <v>0</v>
      </c>
      <c r="F191" s="52">
        <f>'D4'!B187</f>
        <v>4275744.16</v>
      </c>
      <c r="G191" s="60">
        <f>'D4'!B193</f>
        <v>7419322.8599999994</v>
      </c>
      <c r="H191" s="59">
        <f>'D4'!H169</f>
        <v>15059296.109999999</v>
      </c>
      <c r="I191" s="52">
        <f>'D4'!H175</f>
        <v>19961772.710000001</v>
      </c>
      <c r="J191" s="87">
        <f t="shared" si="31"/>
        <v>35021068.82</v>
      </c>
      <c r="K191" s="52">
        <f>'D4'!H181</f>
        <v>0</v>
      </c>
      <c r="L191" s="52">
        <f>'D4'!H187</f>
        <v>465000</v>
      </c>
      <c r="M191" s="60">
        <f>'D4'!H193</f>
        <v>0</v>
      </c>
      <c r="N191" s="31"/>
    </row>
    <row r="192" spans="1:14" x14ac:dyDescent="0.2">
      <c r="A192" s="24" t="s">
        <v>78</v>
      </c>
      <c r="B192" s="59">
        <f>'D4'!B127</f>
        <v>30256942.649999999</v>
      </c>
      <c r="C192" s="52">
        <f>'D4'!B134</f>
        <v>36795977.119999997</v>
      </c>
      <c r="D192" s="87">
        <f t="shared" si="30"/>
        <v>67052919.769999996</v>
      </c>
      <c r="E192" s="52">
        <f>'D4'!B141</f>
        <v>16250</v>
      </c>
      <c r="F192" s="52">
        <f>'D4'!B148</f>
        <v>1952179.6</v>
      </c>
      <c r="G192" s="60">
        <f>'D4'!B155</f>
        <v>3876953.91</v>
      </c>
      <c r="H192" s="59">
        <f>'D4'!H127</f>
        <v>6077142.1900000004</v>
      </c>
      <c r="I192" s="52">
        <f>'D4'!H134</f>
        <v>5470154.2299999995</v>
      </c>
      <c r="J192" s="87">
        <f t="shared" si="31"/>
        <v>11547296.42</v>
      </c>
      <c r="K192" s="52">
        <f>'D4'!H141</f>
        <v>0</v>
      </c>
      <c r="L192" s="52">
        <f>'D4'!H148</f>
        <v>98316.34</v>
      </c>
      <c r="M192" s="60">
        <f>'D4'!H155</f>
        <v>0</v>
      </c>
      <c r="N192" s="31"/>
    </row>
    <row r="193" spans="1:14" x14ac:dyDescent="0.2">
      <c r="A193" s="24" t="s">
        <v>76</v>
      </c>
      <c r="B193" s="59">
        <f>'D4'!B125</f>
        <v>23217356.060000002</v>
      </c>
      <c r="C193" s="52">
        <f>'D4'!B132</f>
        <v>31750912.789999992</v>
      </c>
      <c r="D193" s="87">
        <f t="shared" si="30"/>
        <v>54968268.849999994</v>
      </c>
      <c r="E193" s="52">
        <f>'D4'!B139</f>
        <v>116092</v>
      </c>
      <c r="F193" s="52">
        <f>'D4'!B146</f>
        <v>2803234.94</v>
      </c>
      <c r="G193" s="60">
        <f>'D4'!B153</f>
        <v>1717690.17</v>
      </c>
      <c r="H193" s="59">
        <f>'D4'!H125</f>
        <v>2245351.2000000002</v>
      </c>
      <c r="I193" s="52">
        <f>'D4'!H132</f>
        <v>3341650.21</v>
      </c>
      <c r="J193" s="87">
        <f t="shared" si="31"/>
        <v>5587001.4100000001</v>
      </c>
      <c r="K193" s="52">
        <f>'D4'!H139</f>
        <v>0</v>
      </c>
      <c r="L193" s="52">
        <f>'D4'!H146</f>
        <v>115400</v>
      </c>
      <c r="M193" s="60">
        <f>'D4'!H153</f>
        <v>0</v>
      </c>
      <c r="N193" s="31"/>
    </row>
    <row r="194" spans="1:14" x14ac:dyDescent="0.2">
      <c r="A194" s="24" t="s">
        <v>79</v>
      </c>
      <c r="B194" s="59">
        <f>'D4'!B128</f>
        <v>21428490.41</v>
      </c>
      <c r="C194" s="52">
        <f>'D4'!B135</f>
        <v>20512402.949999999</v>
      </c>
      <c r="D194" s="87">
        <f t="shared" si="30"/>
        <v>41940893.359999999</v>
      </c>
      <c r="E194" s="52">
        <f>'D4'!B142</f>
        <v>0</v>
      </c>
      <c r="F194" s="52">
        <f>'D4'!B149</f>
        <v>1665814.77</v>
      </c>
      <c r="G194" s="60">
        <f>'D4'!B156</f>
        <v>2186440.6900000004</v>
      </c>
      <c r="H194" s="59">
        <f>'D4'!H128</f>
        <v>1957083.62</v>
      </c>
      <c r="I194" s="52">
        <f>'D4'!H135</f>
        <v>613583.71</v>
      </c>
      <c r="J194" s="87">
        <f t="shared" si="31"/>
        <v>2570667.33</v>
      </c>
      <c r="K194" s="52">
        <f>'D4'!H142</f>
        <v>0</v>
      </c>
      <c r="L194" s="52">
        <f>'D4'!H149</f>
        <v>0</v>
      </c>
      <c r="M194" s="60">
        <f>'D4'!H156</f>
        <v>0</v>
      </c>
      <c r="N194" s="31"/>
    </row>
    <row r="195" spans="1:14" x14ac:dyDescent="0.2">
      <c r="A195" s="24" t="s">
        <v>80</v>
      </c>
      <c r="B195" s="59">
        <f>'D4'!B129</f>
        <v>15444625.810000001</v>
      </c>
      <c r="C195" s="52">
        <f>'D4'!B136</f>
        <v>16880929.850000001</v>
      </c>
      <c r="D195" s="87">
        <f t="shared" si="30"/>
        <v>32325555.660000004</v>
      </c>
      <c r="E195" s="52">
        <f>'D4'!B143</f>
        <v>79977.56</v>
      </c>
      <c r="F195" s="52">
        <f>'D4'!B150</f>
        <v>2202560.7800000003</v>
      </c>
      <c r="G195" s="60">
        <f>'D4'!B157</f>
        <v>3231514.55</v>
      </c>
      <c r="H195" s="59">
        <f>'D4'!H129</f>
        <v>864482.64</v>
      </c>
      <c r="I195" s="52">
        <f>'D4'!H136</f>
        <v>744380.62</v>
      </c>
      <c r="J195" s="87">
        <f t="shared" si="31"/>
        <v>1608863.26</v>
      </c>
      <c r="K195" s="52">
        <f>'D4'!H143</f>
        <v>0</v>
      </c>
      <c r="L195" s="52">
        <f>'D4'!H150</f>
        <v>332682.2</v>
      </c>
      <c r="M195" s="60">
        <f>'D4'!H157</f>
        <v>0</v>
      </c>
      <c r="N195" s="31"/>
    </row>
    <row r="196" spans="1:14" x14ac:dyDescent="0.2">
      <c r="A196" s="24" t="s">
        <v>77</v>
      </c>
      <c r="B196" s="59">
        <f>'D4'!B126</f>
        <v>8907378.5099999998</v>
      </c>
      <c r="C196" s="52">
        <f>'D4'!B133</f>
        <v>7096906.9199999999</v>
      </c>
      <c r="D196" s="87">
        <f t="shared" si="30"/>
        <v>16004285.43</v>
      </c>
      <c r="E196" s="52">
        <f>'D4'!B140</f>
        <v>0</v>
      </c>
      <c r="F196" s="52">
        <f>'D4'!B147</f>
        <v>242600</v>
      </c>
      <c r="G196" s="60">
        <f>'D4'!B154</f>
        <v>3105459.43</v>
      </c>
      <c r="H196" s="59">
        <f>'D4'!H126</f>
        <v>580395.62</v>
      </c>
      <c r="I196" s="52">
        <f>'D4'!H133</f>
        <v>0</v>
      </c>
      <c r="J196" s="87">
        <f t="shared" si="31"/>
        <v>580395.62</v>
      </c>
      <c r="K196" s="52">
        <f>'D4'!H140</f>
        <v>0</v>
      </c>
      <c r="L196" s="52">
        <f>'D4'!H147</f>
        <v>0</v>
      </c>
      <c r="M196" s="60">
        <f>'D4'!H154</f>
        <v>0</v>
      </c>
      <c r="N196" s="31"/>
    </row>
    <row r="197" spans="1:14" x14ac:dyDescent="0.2">
      <c r="A197" s="24" t="s">
        <v>235</v>
      </c>
      <c r="B197" s="59">
        <f>'D4'!B104</f>
        <v>6074849.6200000001</v>
      </c>
      <c r="C197" s="52">
        <f>'D4'!B107</f>
        <v>5914286.8900000006</v>
      </c>
      <c r="D197" s="87">
        <f t="shared" si="30"/>
        <v>11989136.510000002</v>
      </c>
      <c r="E197" s="52">
        <f>'D4'!B110</f>
        <v>0</v>
      </c>
      <c r="F197" s="52">
        <f>'D4'!B113</f>
        <v>513813.7</v>
      </c>
      <c r="G197" s="60">
        <f>'D4'!B116</f>
        <v>1411289</v>
      </c>
      <c r="H197" s="59">
        <f>'D4'!H104</f>
        <v>339860</v>
      </c>
      <c r="I197" s="52">
        <f>'D4'!H107</f>
        <v>474660.26</v>
      </c>
      <c r="J197" s="87">
        <f t="shared" si="31"/>
        <v>814520.26</v>
      </c>
      <c r="K197" s="52">
        <f>'D4'!H110</f>
        <v>0</v>
      </c>
      <c r="L197" s="52">
        <f>'D4'!H113</f>
        <v>0</v>
      </c>
      <c r="M197" s="60">
        <f>'D4'!H116</f>
        <v>0</v>
      </c>
      <c r="N197" s="31"/>
    </row>
    <row r="198" spans="1:14" ht="16" thickBot="1" x14ac:dyDescent="0.25">
      <c r="A198" s="26"/>
      <c r="B198" s="61">
        <f t="shared" ref="B198:M198" si="32">SUM(B185:B197)</f>
        <v>1386643579.26</v>
      </c>
      <c r="C198" s="62">
        <f t="shared" si="32"/>
        <v>1736653604.8500004</v>
      </c>
      <c r="D198" s="88">
        <f t="shared" si="30"/>
        <v>3123297184.1100006</v>
      </c>
      <c r="E198" s="62">
        <f t="shared" si="32"/>
        <v>4571321.21</v>
      </c>
      <c r="F198" s="62">
        <f t="shared" si="32"/>
        <v>156063036.91999999</v>
      </c>
      <c r="G198" s="63">
        <f t="shared" si="32"/>
        <v>116540930.22</v>
      </c>
      <c r="H198" s="61">
        <f t="shared" si="32"/>
        <v>256919432.00999999</v>
      </c>
      <c r="I198" s="62">
        <f t="shared" si="32"/>
        <v>290541475.77999991</v>
      </c>
      <c r="J198" s="88">
        <f t="shared" si="31"/>
        <v>547460907.78999996</v>
      </c>
      <c r="K198" s="62">
        <f t="shared" si="32"/>
        <v>1659846.97</v>
      </c>
      <c r="L198" s="62">
        <f t="shared" si="32"/>
        <v>7935732.6600000001</v>
      </c>
      <c r="M198" s="63">
        <f t="shared" si="32"/>
        <v>0</v>
      </c>
    </row>
    <row r="199" spans="1:14" x14ac:dyDescent="0.2">
      <c r="A199" s="64"/>
      <c r="B199" s="65" t="s">
        <v>236</v>
      </c>
      <c r="C199" s="65" t="s">
        <v>237</v>
      </c>
      <c r="D199" s="65" t="s">
        <v>945</v>
      </c>
      <c r="E199" s="65" t="s">
        <v>238</v>
      </c>
      <c r="F199" s="65" t="s">
        <v>239</v>
      </c>
      <c r="G199" s="66" t="s">
        <v>234</v>
      </c>
    </row>
    <row r="200" spans="1:14" x14ac:dyDescent="0.2">
      <c r="A200" s="24" t="s">
        <v>74</v>
      </c>
      <c r="B200" s="25">
        <f t="shared" ref="B200:G200" si="33">H185/B185</f>
        <v>0.2142981234059799</v>
      </c>
      <c r="C200" s="25">
        <f t="shared" si="33"/>
        <v>0.1877241552643254</v>
      </c>
      <c r="D200" s="25">
        <f t="shared" si="33"/>
        <v>0.20061617227133249</v>
      </c>
      <c r="E200" s="25">
        <f t="shared" si="33"/>
        <v>0.38246810690727379</v>
      </c>
      <c r="F200" s="25">
        <f t="shared" si="33"/>
        <v>5.3540304015147852E-2</v>
      </c>
      <c r="G200" s="28">
        <f t="shared" si="33"/>
        <v>0</v>
      </c>
    </row>
    <row r="201" spans="1:14" x14ac:dyDescent="0.2">
      <c r="A201" s="24" t="s">
        <v>83</v>
      </c>
      <c r="B201" s="25">
        <f t="shared" ref="B201:B212" si="34">H186/B186</f>
        <v>0.15387986477279636</v>
      </c>
      <c r="C201" s="25">
        <f t="shared" ref="C201:C212" si="35">I186/C186</f>
        <v>0.14873044730898577</v>
      </c>
      <c r="D201" s="25">
        <f t="shared" ref="D201:D212" si="36">J186/D186</f>
        <v>0.15078399342769422</v>
      </c>
      <c r="E201" s="25"/>
      <c r="F201" s="25">
        <f t="shared" ref="F201:F212" si="37">L186/F186</f>
        <v>4.3822478934559851E-2</v>
      </c>
      <c r="G201" s="28">
        <f t="shared" ref="G201:G212" si="38">M186/G186</f>
        <v>0</v>
      </c>
    </row>
    <row r="202" spans="1:14" x14ac:dyDescent="0.2">
      <c r="A202" s="24" t="s">
        <v>81</v>
      </c>
      <c r="B202" s="25">
        <f t="shared" si="34"/>
        <v>0.19713033007825054</v>
      </c>
      <c r="C202" s="25">
        <f t="shared" si="35"/>
        <v>0.19383440825913287</v>
      </c>
      <c r="D202" s="25">
        <f t="shared" si="36"/>
        <v>0.19517118444482442</v>
      </c>
      <c r="E202" s="25">
        <f>K187/E187</f>
        <v>0.42339394845323097</v>
      </c>
      <c r="F202" s="25">
        <f t="shared" si="37"/>
        <v>5.0172759202843635E-2</v>
      </c>
      <c r="G202" s="28">
        <f t="shared" si="38"/>
        <v>0</v>
      </c>
    </row>
    <row r="203" spans="1:14" x14ac:dyDescent="0.2">
      <c r="A203" s="24" t="s">
        <v>86</v>
      </c>
      <c r="B203" s="25">
        <f t="shared" si="34"/>
        <v>0.15939185908704329</v>
      </c>
      <c r="C203" s="25">
        <f t="shared" si="35"/>
        <v>0.15011102146134556</v>
      </c>
      <c r="D203" s="25">
        <f t="shared" si="36"/>
        <v>0.15435198660671087</v>
      </c>
      <c r="E203" s="25"/>
      <c r="F203" s="25">
        <f t="shared" si="37"/>
        <v>3.6571219898884552E-2</v>
      </c>
      <c r="G203" s="28">
        <f t="shared" si="38"/>
        <v>0</v>
      </c>
    </row>
    <row r="204" spans="1:14" x14ac:dyDescent="0.2">
      <c r="A204" s="24" t="s">
        <v>84</v>
      </c>
      <c r="B204" s="25">
        <f t="shared" si="34"/>
        <v>0.18102559930811957</v>
      </c>
      <c r="C204" s="25">
        <f t="shared" si="35"/>
        <v>0.15029376347526913</v>
      </c>
      <c r="D204" s="25">
        <f t="shared" si="36"/>
        <v>0.16220307269853146</v>
      </c>
      <c r="E204" s="25">
        <f>K189/E189</f>
        <v>0</v>
      </c>
      <c r="F204" s="25">
        <f t="shared" si="37"/>
        <v>7.4078940954912215E-2</v>
      </c>
      <c r="G204" s="28">
        <f t="shared" si="38"/>
        <v>0</v>
      </c>
    </row>
    <row r="205" spans="1:14" x14ac:dyDescent="0.2">
      <c r="A205" s="24" t="s">
        <v>82</v>
      </c>
      <c r="B205" s="25">
        <f t="shared" si="34"/>
        <v>0.12684482191366356</v>
      </c>
      <c r="C205" s="25">
        <f t="shared" si="35"/>
        <v>0.13038206316273951</v>
      </c>
      <c r="D205" s="25">
        <f t="shared" si="36"/>
        <v>0.12891310294098784</v>
      </c>
      <c r="E205" s="25"/>
      <c r="F205" s="25">
        <f t="shared" si="37"/>
        <v>3.102520604629698E-2</v>
      </c>
      <c r="G205" s="28">
        <f t="shared" si="38"/>
        <v>0</v>
      </c>
    </row>
    <row r="206" spans="1:14" x14ac:dyDescent="0.2">
      <c r="A206" s="24" t="s">
        <v>85</v>
      </c>
      <c r="B206" s="25">
        <f t="shared" si="34"/>
        <v>0.27574746095251024</v>
      </c>
      <c r="C206" s="25">
        <f t="shared" si="35"/>
        <v>0.28377263078505072</v>
      </c>
      <c r="D206" s="25">
        <f t="shared" si="36"/>
        <v>0.28026521553505962</v>
      </c>
      <c r="E206" s="25" t="e">
        <f>K191/E191</f>
        <v>#DIV/0!</v>
      </c>
      <c r="F206" s="25">
        <f t="shared" si="37"/>
        <v>0.10875299891656753</v>
      </c>
      <c r="G206" s="28">
        <f t="shared" si="38"/>
        <v>0</v>
      </c>
    </row>
    <row r="207" spans="1:14" x14ac:dyDescent="0.2">
      <c r="A207" s="24" t="s">
        <v>78</v>
      </c>
      <c r="B207" s="25">
        <f t="shared" si="34"/>
        <v>0.20085116531098032</v>
      </c>
      <c r="C207" s="25">
        <f t="shared" si="35"/>
        <v>0.1486617466947702</v>
      </c>
      <c r="D207" s="25">
        <f t="shared" si="36"/>
        <v>0.17221168682301513</v>
      </c>
      <c r="E207" s="25">
        <f>K192/E192</f>
        <v>0</v>
      </c>
      <c r="F207" s="25">
        <f t="shared" si="37"/>
        <v>5.0362343710588918E-2</v>
      </c>
      <c r="G207" s="28">
        <f t="shared" si="38"/>
        <v>0</v>
      </c>
    </row>
    <row r="208" spans="1:14" x14ac:dyDescent="0.2">
      <c r="A208" s="24" t="s">
        <v>76</v>
      </c>
      <c r="B208" s="25">
        <f t="shared" si="34"/>
        <v>9.6710029953341728E-2</v>
      </c>
      <c r="C208" s="25">
        <f t="shared" si="35"/>
        <v>0.10524579976965132</v>
      </c>
      <c r="D208" s="25">
        <f t="shared" si="36"/>
        <v>0.10164048326219029</v>
      </c>
      <c r="E208" s="25"/>
      <c r="F208" s="25">
        <f t="shared" si="37"/>
        <v>4.1166724327430078E-2</v>
      </c>
      <c r="G208" s="28">
        <f t="shared" si="38"/>
        <v>0</v>
      </c>
    </row>
    <row r="209" spans="1:7" x14ac:dyDescent="0.2">
      <c r="A209" s="24" t="s">
        <v>79</v>
      </c>
      <c r="B209" s="25">
        <f t="shared" si="34"/>
        <v>9.1330914243342637E-2</v>
      </c>
      <c r="C209" s="25">
        <f t="shared" si="35"/>
        <v>2.9912814773366179E-2</v>
      </c>
      <c r="D209" s="25">
        <f t="shared" si="36"/>
        <v>6.1292622165547504E-2</v>
      </c>
      <c r="E209" s="25" t="e">
        <f>K194/E194</f>
        <v>#DIV/0!</v>
      </c>
      <c r="F209" s="25">
        <f t="shared" si="37"/>
        <v>0</v>
      </c>
      <c r="G209" s="28">
        <f t="shared" si="38"/>
        <v>0</v>
      </c>
    </row>
    <row r="210" spans="1:7" x14ac:dyDescent="0.2">
      <c r="A210" s="24" t="s">
        <v>80</v>
      </c>
      <c r="B210" s="25">
        <f t="shared" si="34"/>
        <v>5.5973038818478177E-2</v>
      </c>
      <c r="C210" s="25">
        <f t="shared" si="35"/>
        <v>4.4095948897033055E-2</v>
      </c>
      <c r="D210" s="25">
        <f t="shared" si="36"/>
        <v>4.9770629681420292E-2</v>
      </c>
      <c r="E210" s="25">
        <f>K195/E195</f>
        <v>0</v>
      </c>
      <c r="F210" s="25">
        <f t="shared" si="37"/>
        <v>0.15104336871012475</v>
      </c>
      <c r="G210" s="28">
        <f t="shared" si="38"/>
        <v>0</v>
      </c>
    </row>
    <row r="211" spans="1:7" x14ac:dyDescent="0.2">
      <c r="A211" s="24" t="s">
        <v>77</v>
      </c>
      <c r="B211" s="25">
        <f t="shared" si="34"/>
        <v>6.5158971222387188E-2</v>
      </c>
      <c r="C211" s="25">
        <f t="shared" si="35"/>
        <v>0</v>
      </c>
      <c r="D211" s="25">
        <f t="shared" si="36"/>
        <v>3.62650130515699E-2</v>
      </c>
      <c r="E211" s="25"/>
      <c r="F211" s="25">
        <f t="shared" si="37"/>
        <v>0</v>
      </c>
      <c r="G211" s="28">
        <f t="shared" si="38"/>
        <v>0</v>
      </c>
    </row>
    <row r="212" spans="1:7" ht="16" thickBot="1" x14ac:dyDescent="0.25">
      <c r="A212" s="26" t="s">
        <v>235</v>
      </c>
      <c r="B212" s="27">
        <f t="shared" si="34"/>
        <v>5.5945417789617646E-2</v>
      </c>
      <c r="C212" s="27">
        <f t="shared" si="35"/>
        <v>8.025654974610133E-2</v>
      </c>
      <c r="D212" s="27">
        <f t="shared" si="36"/>
        <v>6.7938192155925323E-2</v>
      </c>
      <c r="E212" s="27" t="e">
        <f>K197/E197</f>
        <v>#DIV/0!</v>
      </c>
      <c r="F212" s="27">
        <f t="shared" si="37"/>
        <v>0</v>
      </c>
      <c r="G212" s="29">
        <f t="shared" si="38"/>
        <v>0</v>
      </c>
    </row>
    <row r="213" spans="1:7" ht="16" thickBot="1" x14ac:dyDescent="0.25"/>
    <row r="214" spans="1:7" x14ac:dyDescent="0.2">
      <c r="A214" s="67"/>
      <c r="B214" s="68" t="s">
        <v>236</v>
      </c>
      <c r="C214" s="68" t="s">
        <v>237</v>
      </c>
      <c r="D214" s="69" t="s">
        <v>945</v>
      </c>
    </row>
    <row r="215" spans="1:7" x14ac:dyDescent="0.2">
      <c r="A215" s="70" t="s">
        <v>85</v>
      </c>
      <c r="B215" s="71">
        <v>0.27574746095251024</v>
      </c>
      <c r="C215" s="71">
        <v>0.28377263078505072</v>
      </c>
      <c r="D215" s="72">
        <v>0.28026521553505962</v>
      </c>
      <c r="E215" s="32"/>
      <c r="F215" s="32"/>
    </row>
    <row r="216" spans="1:7" x14ac:dyDescent="0.2">
      <c r="A216" s="70" t="s">
        <v>74</v>
      </c>
      <c r="B216" s="71">
        <v>0.2142981234059799</v>
      </c>
      <c r="C216" s="71">
        <v>0.1877241552643254</v>
      </c>
      <c r="D216" s="72">
        <v>0.20061617227133249</v>
      </c>
      <c r="E216" s="32"/>
      <c r="F216" s="32"/>
    </row>
    <row r="217" spans="1:7" x14ac:dyDescent="0.2">
      <c r="A217" s="70" t="s">
        <v>81</v>
      </c>
      <c r="B217" s="71">
        <v>0.19713033007825054</v>
      </c>
      <c r="C217" s="71">
        <v>0.19383440825913287</v>
      </c>
      <c r="D217" s="72">
        <v>0.19517118444482442</v>
      </c>
      <c r="E217" s="32"/>
      <c r="F217" s="32"/>
    </row>
    <row r="218" spans="1:7" x14ac:dyDescent="0.2">
      <c r="A218" s="70" t="s">
        <v>78</v>
      </c>
      <c r="B218" s="71">
        <v>0.20085116531098032</v>
      </c>
      <c r="C218" s="71">
        <v>0.1486617466947702</v>
      </c>
      <c r="D218" s="72">
        <v>0.17221168682301513</v>
      </c>
      <c r="E218" s="32"/>
      <c r="F218" s="32"/>
    </row>
    <row r="219" spans="1:7" x14ac:dyDescent="0.2">
      <c r="A219" s="70" t="s">
        <v>84</v>
      </c>
      <c r="B219" s="71">
        <v>0.18102559930811957</v>
      </c>
      <c r="C219" s="71">
        <v>0.15029376347526913</v>
      </c>
      <c r="D219" s="72">
        <v>0.16220307269853146</v>
      </c>
      <c r="E219" s="32"/>
      <c r="F219" s="32"/>
    </row>
    <row r="220" spans="1:7" x14ac:dyDescent="0.2">
      <c r="A220" s="70" t="s">
        <v>86</v>
      </c>
      <c r="B220" s="71">
        <v>0.15939185908704329</v>
      </c>
      <c r="C220" s="71">
        <v>0.15011102146134556</v>
      </c>
      <c r="D220" s="72">
        <v>0.15435198660671087</v>
      </c>
      <c r="E220" s="32"/>
      <c r="F220" s="32"/>
    </row>
    <row r="221" spans="1:7" x14ac:dyDescent="0.2">
      <c r="A221" s="70" t="s">
        <v>83</v>
      </c>
      <c r="B221" s="71">
        <v>0.15387986477279636</v>
      </c>
      <c r="C221" s="71">
        <v>0.14873044730898577</v>
      </c>
      <c r="D221" s="72">
        <v>0.15078399342769422</v>
      </c>
      <c r="E221" s="32"/>
      <c r="F221" s="32"/>
    </row>
    <row r="222" spans="1:7" x14ac:dyDescent="0.2">
      <c r="A222" s="70" t="s">
        <v>82</v>
      </c>
      <c r="B222" s="71">
        <v>0.12684482191366356</v>
      </c>
      <c r="C222" s="71">
        <v>0.13038206316273951</v>
      </c>
      <c r="D222" s="72">
        <v>0.12891310294098784</v>
      </c>
      <c r="E222" s="32"/>
      <c r="F222" s="32"/>
    </row>
    <row r="223" spans="1:7" x14ac:dyDescent="0.2">
      <c r="A223" s="70" t="s">
        <v>76</v>
      </c>
      <c r="B223" s="71">
        <v>9.6710029953341728E-2</v>
      </c>
      <c r="C223" s="71">
        <v>0.10524579976965132</v>
      </c>
      <c r="D223" s="72">
        <v>0.10164048326219029</v>
      </c>
      <c r="E223" s="32"/>
      <c r="F223" s="32"/>
    </row>
    <row r="224" spans="1:7" x14ac:dyDescent="0.2">
      <c r="A224" s="70" t="s">
        <v>235</v>
      </c>
      <c r="B224" s="71">
        <v>5.5945417789617646E-2</v>
      </c>
      <c r="C224" s="71">
        <v>8.025654974610133E-2</v>
      </c>
      <c r="D224" s="72">
        <v>6.7938192155925323E-2</v>
      </c>
      <c r="E224" s="32"/>
      <c r="F224" s="32"/>
    </row>
    <row r="225" spans="1:6" x14ac:dyDescent="0.2">
      <c r="A225" s="70" t="s">
        <v>79</v>
      </c>
      <c r="B225" s="71">
        <v>9.1330914243342637E-2</v>
      </c>
      <c r="C225" s="71">
        <v>2.9912814773366179E-2</v>
      </c>
      <c r="D225" s="72">
        <v>6.1292622165547504E-2</v>
      </c>
      <c r="E225" s="32"/>
      <c r="F225" s="32"/>
    </row>
    <row r="226" spans="1:6" x14ac:dyDescent="0.2">
      <c r="A226" s="70" t="s">
        <v>80</v>
      </c>
      <c r="B226" s="71">
        <v>5.5973038818478177E-2</v>
      </c>
      <c r="C226" s="71">
        <v>4.4095948897033055E-2</v>
      </c>
      <c r="D226" s="72">
        <v>4.9770629681420292E-2</v>
      </c>
      <c r="E226" s="32"/>
      <c r="F226" s="32"/>
    </row>
    <row r="227" spans="1:6" ht="16" thickBot="1" x14ac:dyDescent="0.25">
      <c r="A227" s="73" t="s">
        <v>77</v>
      </c>
      <c r="B227" s="74">
        <v>6.5158971222387188E-2</v>
      </c>
      <c r="C227" s="74">
        <v>0</v>
      </c>
      <c r="D227" s="75">
        <v>3.62650130515699E-2</v>
      </c>
      <c r="E227" s="32"/>
      <c r="F227" s="32"/>
    </row>
  </sheetData>
  <sortState xmlns:xlrd2="http://schemas.microsoft.com/office/spreadsheetml/2017/richdata2" ref="A131:P171">
    <sortCondition descending="1" ref="H131:H171"/>
  </sortState>
  <mergeCells count="3">
    <mergeCell ref="A83:G83"/>
    <mergeCell ref="B183:G183"/>
    <mergeCell ref="H183:M183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5F7A0-8E6D-436A-871F-5E9576749AC5}">
  <dimension ref="A1:AW228"/>
  <sheetViews>
    <sheetView topLeftCell="A112" zoomScale="67" zoomScaleNormal="55" workbookViewId="0">
      <selection activeCell="A128" sqref="A128"/>
    </sheetView>
  </sheetViews>
  <sheetFormatPr baseColWidth="10" defaultColWidth="8.83203125" defaultRowHeight="15" x14ac:dyDescent="0.2"/>
  <cols>
    <col min="1" max="1" width="36.1640625" style="30" customWidth="1"/>
    <col min="2" max="2" width="19" style="15" bestFit="1" customWidth="1"/>
    <col min="3" max="3" width="16.83203125" style="30" customWidth="1"/>
    <col min="4" max="4" width="17.83203125" style="30" customWidth="1"/>
    <col min="5" max="5" width="16.33203125" style="30" customWidth="1"/>
    <col min="6" max="6" width="14.83203125" style="30" customWidth="1"/>
    <col min="7" max="7" width="17.5" style="30" customWidth="1"/>
    <col min="8" max="8" width="16.1640625" style="30" customWidth="1"/>
    <col min="9" max="9" width="14.83203125" style="30" customWidth="1"/>
    <col min="10" max="10" width="16.6640625" style="30" customWidth="1"/>
    <col min="11" max="11" width="15" style="30" customWidth="1"/>
    <col min="12" max="12" width="12.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14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80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25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48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41" thickTop="1" x14ac:dyDescent="0.25">
      <c r="A128" s="135" t="s">
        <v>958</v>
      </c>
      <c r="B128" s="30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80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R130" s="34"/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354</v>
      </c>
      <c r="B131" s="80" t="s">
        <v>473</v>
      </c>
      <c r="C131" s="23">
        <v>53611506.219999999</v>
      </c>
      <c r="D131" s="23">
        <v>26169880.41</v>
      </c>
      <c r="E131" s="23">
        <f t="shared" ref="E131:E171" si="17">SUM(C131:D131)</f>
        <v>79781386.629999995</v>
      </c>
      <c r="F131" s="34">
        <v>103</v>
      </c>
      <c r="G131" s="34">
        <v>53</v>
      </c>
      <c r="H131" s="77">
        <f t="shared" ref="H131:H171" si="18">SUM(F131:G131)</f>
        <v>156</v>
      </c>
      <c r="I131" s="36">
        <f t="shared" ref="I131:K133" si="19">C131/F131</f>
        <v>520500.06038834952</v>
      </c>
      <c r="J131" s="36">
        <f t="shared" si="19"/>
        <v>493771.32849056605</v>
      </c>
      <c r="K131" s="82">
        <f t="shared" si="19"/>
        <v>511419.14506410254</v>
      </c>
      <c r="L131" s="32">
        <f t="shared" ref="L131:L171" si="20">F131/$F$172</f>
        <v>0.20517928286852591</v>
      </c>
      <c r="M131" s="32">
        <f t="shared" ref="M131:M171" si="21">G131/$G$172</f>
        <v>0.10331384015594541</v>
      </c>
      <c r="N131" s="32">
        <f t="shared" ref="N131:N171" si="22">H131/$H$172</f>
        <v>0.15369458128078817</v>
      </c>
      <c r="O131" s="32">
        <f>N131</f>
        <v>0.15369458128078817</v>
      </c>
      <c r="P131" s="30" t="str">
        <f t="shared" ref="P131:P171" si="23">IF(O131&lt;0.4001,"Ok","")</f>
        <v>Ok</v>
      </c>
      <c r="Q131" s="22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367</v>
      </c>
      <c r="B132" s="80" t="s">
        <v>492</v>
      </c>
      <c r="C132" s="23">
        <v>27952752.190000001</v>
      </c>
      <c r="D132" s="23">
        <v>17397443.009999998</v>
      </c>
      <c r="E132" s="23">
        <f t="shared" si="17"/>
        <v>45350195.200000003</v>
      </c>
      <c r="F132" s="34">
        <v>51</v>
      </c>
      <c r="G132" s="34">
        <v>30</v>
      </c>
      <c r="H132" s="77">
        <f t="shared" si="18"/>
        <v>81</v>
      </c>
      <c r="I132" s="36">
        <f t="shared" si="19"/>
        <v>548093.18019607849</v>
      </c>
      <c r="J132" s="36">
        <f t="shared" si="19"/>
        <v>579914.76699999988</v>
      </c>
      <c r="K132" s="82">
        <f t="shared" si="19"/>
        <v>559878.95308641985</v>
      </c>
      <c r="L132" s="32">
        <f t="shared" si="20"/>
        <v>0.10159362549800798</v>
      </c>
      <c r="M132" s="32">
        <f t="shared" si="21"/>
        <v>5.8479532163742687E-2</v>
      </c>
      <c r="N132" s="32">
        <f t="shared" si="22"/>
        <v>7.9802955665024627E-2</v>
      </c>
      <c r="O132" s="32">
        <f>O131+N132</f>
        <v>0.23349753694581279</v>
      </c>
      <c r="P132" s="30" t="str">
        <f t="shared" si="23"/>
        <v>Ok</v>
      </c>
      <c r="Q132" s="22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</row>
    <row r="133" spans="1:45" x14ac:dyDescent="0.2">
      <c r="A133" s="22" t="s">
        <v>373</v>
      </c>
      <c r="B133" s="80" t="s">
        <v>500</v>
      </c>
      <c r="C133" s="23">
        <v>16408486.050000001</v>
      </c>
      <c r="D133" s="23">
        <v>15675792.539999999</v>
      </c>
      <c r="E133" s="23">
        <f t="shared" si="17"/>
        <v>32084278.59</v>
      </c>
      <c r="F133" s="34">
        <v>29</v>
      </c>
      <c r="G133" s="34">
        <v>31</v>
      </c>
      <c r="H133" s="77">
        <f t="shared" si="18"/>
        <v>60</v>
      </c>
      <c r="I133" s="36">
        <f t="shared" si="19"/>
        <v>565809.86379310349</v>
      </c>
      <c r="J133" s="36">
        <f t="shared" si="19"/>
        <v>505670.72709677415</v>
      </c>
      <c r="K133" s="82">
        <f t="shared" si="19"/>
        <v>534737.97649999999</v>
      </c>
      <c r="L133" s="32">
        <f t="shared" si="20"/>
        <v>5.7768924302788842E-2</v>
      </c>
      <c r="M133" s="32">
        <f t="shared" si="21"/>
        <v>6.042884990253411E-2</v>
      </c>
      <c r="N133" s="32">
        <f t="shared" si="22"/>
        <v>5.9113300492610835E-2</v>
      </c>
      <c r="O133" s="32">
        <f t="shared" ref="O133:O171" si="24">O132+N133</f>
        <v>0.29261083743842364</v>
      </c>
      <c r="P133" s="30" t="str">
        <f t="shared" si="23"/>
        <v>Ok</v>
      </c>
      <c r="Q133" s="22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</row>
    <row r="134" spans="1:45" x14ac:dyDescent="0.2">
      <c r="A134" s="22" t="s">
        <v>368</v>
      </c>
      <c r="B134" s="80" t="s">
        <v>495</v>
      </c>
      <c r="C134" s="23">
        <v>0</v>
      </c>
      <c r="D134" s="23">
        <v>31975077.109999999</v>
      </c>
      <c r="E134" s="23">
        <f t="shared" si="17"/>
        <v>31975077.109999999</v>
      </c>
      <c r="G134" s="34">
        <v>58</v>
      </c>
      <c r="H134" s="77">
        <f t="shared" si="18"/>
        <v>58</v>
      </c>
      <c r="I134" s="36"/>
      <c r="J134" s="36">
        <f t="shared" ref="J134:J171" si="25">D134/G134</f>
        <v>551294.43293103448</v>
      </c>
      <c r="K134" s="82">
        <f t="shared" ref="K134:K171" si="26">E134/H134</f>
        <v>551294.43293103448</v>
      </c>
      <c r="L134" s="32">
        <f t="shared" si="20"/>
        <v>0</v>
      </c>
      <c r="M134" s="32">
        <f t="shared" si="21"/>
        <v>0.11306042884990253</v>
      </c>
      <c r="N134" s="32">
        <f t="shared" si="22"/>
        <v>5.7142857142857141E-2</v>
      </c>
      <c r="O134" s="32">
        <f t="shared" si="24"/>
        <v>0.34975369458128081</v>
      </c>
      <c r="P134" s="30" t="str">
        <f t="shared" si="23"/>
        <v>Ok</v>
      </c>
      <c r="Q134" s="22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</row>
    <row r="135" spans="1:45" x14ac:dyDescent="0.2">
      <c r="A135" s="22" t="s">
        <v>369</v>
      </c>
      <c r="B135" s="80" t="s">
        <v>496</v>
      </c>
      <c r="C135" s="23">
        <v>11185289.039999999</v>
      </c>
      <c r="D135" s="23">
        <v>10201078.32</v>
      </c>
      <c r="E135" s="23">
        <f t="shared" si="17"/>
        <v>21386367.359999999</v>
      </c>
      <c r="F135" s="34">
        <v>31</v>
      </c>
      <c r="G135" s="34">
        <v>15</v>
      </c>
      <c r="H135" s="77">
        <f t="shared" si="18"/>
        <v>46</v>
      </c>
      <c r="I135" s="36">
        <f>C135/F135</f>
        <v>360815.77548387094</v>
      </c>
      <c r="J135" s="36">
        <f t="shared" si="25"/>
        <v>680071.88800000004</v>
      </c>
      <c r="K135" s="82">
        <f t="shared" si="26"/>
        <v>464921.02956521738</v>
      </c>
      <c r="L135" s="32">
        <f t="shared" si="20"/>
        <v>6.1752988047808766E-2</v>
      </c>
      <c r="M135" s="32">
        <f t="shared" si="21"/>
        <v>2.9239766081871343E-2</v>
      </c>
      <c r="N135" s="32">
        <f t="shared" si="22"/>
        <v>4.5320197044334973E-2</v>
      </c>
      <c r="O135" s="32">
        <f t="shared" si="24"/>
        <v>0.39507389162561579</v>
      </c>
      <c r="P135" s="30" t="str">
        <f t="shared" si="23"/>
        <v>Ok</v>
      </c>
      <c r="Q135" s="2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</row>
    <row r="136" spans="1:45" x14ac:dyDescent="0.2">
      <c r="A136" s="22" t="s">
        <v>364</v>
      </c>
      <c r="B136" s="80" t="s">
        <v>489</v>
      </c>
      <c r="C136" s="23">
        <v>12829619.91</v>
      </c>
      <c r="D136" s="23">
        <v>10081587.93</v>
      </c>
      <c r="E136" s="23">
        <f t="shared" si="17"/>
        <v>22911207.84</v>
      </c>
      <c r="F136" s="34">
        <v>24</v>
      </c>
      <c r="G136" s="34">
        <v>21</v>
      </c>
      <c r="H136" s="77">
        <f t="shared" si="18"/>
        <v>45</v>
      </c>
      <c r="I136" s="36">
        <f>C136/F136</f>
        <v>534567.49624999997</v>
      </c>
      <c r="J136" s="36">
        <f t="shared" si="25"/>
        <v>480075.6157142857</v>
      </c>
      <c r="K136" s="82">
        <f t="shared" si="26"/>
        <v>509137.95199999999</v>
      </c>
      <c r="L136" s="32">
        <f t="shared" si="20"/>
        <v>4.7808764940239043E-2</v>
      </c>
      <c r="M136" s="32">
        <f t="shared" si="21"/>
        <v>4.0935672514619881E-2</v>
      </c>
      <c r="N136" s="32">
        <f t="shared" si="22"/>
        <v>4.4334975369458129E-2</v>
      </c>
      <c r="O136" s="32">
        <f t="shared" si="24"/>
        <v>0.43940886699507392</v>
      </c>
      <c r="P136" s="30" t="str">
        <f t="shared" si="23"/>
        <v/>
      </c>
      <c r="Q136" s="22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</row>
    <row r="137" spans="1:45" x14ac:dyDescent="0.2">
      <c r="A137" s="22" t="s">
        <v>370</v>
      </c>
      <c r="B137" s="80" t="s">
        <v>497</v>
      </c>
      <c r="C137" s="23">
        <v>8701833.2300000004</v>
      </c>
      <c r="D137" s="23">
        <v>10054933.15</v>
      </c>
      <c r="E137" s="23">
        <f t="shared" si="17"/>
        <v>18756766.380000003</v>
      </c>
      <c r="F137" s="34">
        <v>26</v>
      </c>
      <c r="G137" s="34">
        <v>14</v>
      </c>
      <c r="H137" s="77">
        <f t="shared" si="18"/>
        <v>40</v>
      </c>
      <c r="I137" s="36">
        <f>C137/F137</f>
        <v>334685.89346153848</v>
      </c>
      <c r="J137" s="36">
        <f t="shared" si="25"/>
        <v>718209.51071428577</v>
      </c>
      <c r="K137" s="82">
        <f t="shared" si="26"/>
        <v>468919.15950000007</v>
      </c>
      <c r="L137" s="32">
        <f t="shared" si="20"/>
        <v>5.1792828685258967E-2</v>
      </c>
      <c r="M137" s="32">
        <f t="shared" si="21"/>
        <v>2.7290448343079921E-2</v>
      </c>
      <c r="N137" s="32">
        <f t="shared" si="22"/>
        <v>3.9408866995073892E-2</v>
      </c>
      <c r="O137" s="32">
        <f t="shared" si="24"/>
        <v>0.47881773399014782</v>
      </c>
      <c r="P137" s="30" t="str">
        <f t="shared" si="23"/>
        <v/>
      </c>
      <c r="Q137" s="22"/>
    </row>
    <row r="138" spans="1:45" x14ac:dyDescent="0.2">
      <c r="A138" s="22" t="s">
        <v>359</v>
      </c>
      <c r="B138" s="80" t="s">
        <v>484</v>
      </c>
      <c r="C138" s="23">
        <v>0</v>
      </c>
      <c r="D138" s="23">
        <v>21133519.630000003</v>
      </c>
      <c r="E138" s="23">
        <f t="shared" si="17"/>
        <v>21133519.630000003</v>
      </c>
      <c r="G138" s="34">
        <v>36</v>
      </c>
      <c r="H138" s="77">
        <f t="shared" si="18"/>
        <v>36</v>
      </c>
      <c r="I138" s="36"/>
      <c r="J138" s="36">
        <f t="shared" si="25"/>
        <v>587042.21194444457</v>
      </c>
      <c r="K138" s="82">
        <f t="shared" si="26"/>
        <v>587042.21194444457</v>
      </c>
      <c r="L138" s="32">
        <f t="shared" si="20"/>
        <v>0</v>
      </c>
      <c r="M138" s="32">
        <f t="shared" si="21"/>
        <v>7.0175438596491224E-2</v>
      </c>
      <c r="N138" s="32">
        <f t="shared" si="22"/>
        <v>3.5467980295566505E-2</v>
      </c>
      <c r="O138" s="32">
        <f t="shared" si="24"/>
        <v>0.51428571428571435</v>
      </c>
      <c r="P138" s="30" t="str">
        <f t="shared" si="23"/>
        <v/>
      </c>
      <c r="Q138" s="22"/>
    </row>
    <row r="139" spans="1:45" x14ac:dyDescent="0.2">
      <c r="A139" s="22" t="s">
        <v>375</v>
      </c>
      <c r="B139" s="80" t="s">
        <v>502</v>
      </c>
      <c r="C139" s="23">
        <v>5265237.42</v>
      </c>
      <c r="D139" s="23">
        <v>8328793.7700000005</v>
      </c>
      <c r="E139" s="23">
        <f t="shared" si="17"/>
        <v>13594031.190000001</v>
      </c>
      <c r="F139" s="34">
        <v>18</v>
      </c>
      <c r="G139" s="34">
        <v>16</v>
      </c>
      <c r="H139" s="77">
        <f t="shared" si="18"/>
        <v>34</v>
      </c>
      <c r="I139" s="36">
        <f t="shared" ref="I139:I145" si="27">C139/F139</f>
        <v>292513.19</v>
      </c>
      <c r="J139" s="36">
        <f t="shared" si="25"/>
        <v>520549.61062500003</v>
      </c>
      <c r="K139" s="82">
        <f t="shared" si="26"/>
        <v>399824.44676470594</v>
      </c>
      <c r="L139" s="32">
        <f t="shared" si="20"/>
        <v>3.5856573705179286E-2</v>
      </c>
      <c r="M139" s="32">
        <f t="shared" si="21"/>
        <v>3.1189083820662766E-2</v>
      </c>
      <c r="N139" s="32">
        <f t="shared" si="22"/>
        <v>3.3497536945812804E-2</v>
      </c>
      <c r="O139" s="32">
        <f t="shared" si="24"/>
        <v>0.54778325123152716</v>
      </c>
      <c r="P139" s="30" t="str">
        <f t="shared" si="23"/>
        <v/>
      </c>
      <c r="Q139" s="22"/>
    </row>
    <row r="140" spans="1:45" x14ac:dyDescent="0.2">
      <c r="A140" s="22" t="s">
        <v>374</v>
      </c>
      <c r="B140" s="80" t="s">
        <v>501</v>
      </c>
      <c r="C140" s="23">
        <v>6555765.5300000003</v>
      </c>
      <c r="D140" s="23">
        <v>8699222.6799999997</v>
      </c>
      <c r="E140" s="23">
        <f t="shared" si="17"/>
        <v>15254988.210000001</v>
      </c>
      <c r="F140" s="34">
        <v>19</v>
      </c>
      <c r="G140" s="34">
        <v>13</v>
      </c>
      <c r="H140" s="77">
        <f t="shared" si="18"/>
        <v>32</v>
      </c>
      <c r="I140" s="36">
        <f t="shared" si="27"/>
        <v>345040.29105263157</v>
      </c>
      <c r="J140" s="36">
        <f t="shared" si="25"/>
        <v>669170.97538461536</v>
      </c>
      <c r="K140" s="82">
        <f t="shared" si="26"/>
        <v>476718.38156250003</v>
      </c>
      <c r="L140" s="32">
        <f t="shared" si="20"/>
        <v>3.7848605577689244E-2</v>
      </c>
      <c r="M140" s="32">
        <f t="shared" si="21"/>
        <v>2.5341130604288498E-2</v>
      </c>
      <c r="N140" s="32">
        <f t="shared" si="22"/>
        <v>3.1527093596059111E-2</v>
      </c>
      <c r="O140" s="32">
        <f t="shared" si="24"/>
        <v>0.57931034482758625</v>
      </c>
      <c r="P140" s="30" t="str">
        <f t="shared" si="23"/>
        <v/>
      </c>
      <c r="Q140" s="22"/>
    </row>
    <row r="141" spans="1:45" x14ac:dyDescent="0.2">
      <c r="A141" s="22" t="s">
        <v>363</v>
      </c>
      <c r="B141" s="80" t="s">
        <v>488</v>
      </c>
      <c r="C141" s="23">
        <v>11530868.130000001</v>
      </c>
      <c r="D141" s="23">
        <v>6556993.7699999996</v>
      </c>
      <c r="E141" s="23">
        <f t="shared" si="17"/>
        <v>18087861.899999999</v>
      </c>
      <c r="F141" s="34">
        <v>13</v>
      </c>
      <c r="G141" s="34">
        <v>17</v>
      </c>
      <c r="H141" s="77">
        <f t="shared" si="18"/>
        <v>30</v>
      </c>
      <c r="I141" s="36">
        <f t="shared" si="27"/>
        <v>886989.85615384625</v>
      </c>
      <c r="J141" s="36">
        <f t="shared" si="25"/>
        <v>385705.51588235289</v>
      </c>
      <c r="K141" s="82">
        <f t="shared" si="26"/>
        <v>602928.73</v>
      </c>
      <c r="L141" s="32">
        <f t="shared" si="20"/>
        <v>2.5896414342629483E-2</v>
      </c>
      <c r="M141" s="32">
        <f t="shared" si="21"/>
        <v>3.3138401559454189E-2</v>
      </c>
      <c r="N141" s="32">
        <f t="shared" si="22"/>
        <v>2.9556650246305417E-2</v>
      </c>
      <c r="O141" s="32">
        <f t="shared" si="24"/>
        <v>0.60886699507389164</v>
      </c>
      <c r="P141" s="30" t="str">
        <f t="shared" si="23"/>
        <v/>
      </c>
      <c r="Q141" s="22"/>
    </row>
    <row r="142" spans="1:45" x14ac:dyDescent="0.2">
      <c r="A142" s="22" t="s">
        <v>356</v>
      </c>
      <c r="B142" s="80" t="s">
        <v>481</v>
      </c>
      <c r="C142" s="23">
        <v>11714483.550000001</v>
      </c>
      <c r="D142" s="23">
        <v>6968123.79</v>
      </c>
      <c r="E142" s="23">
        <f t="shared" si="17"/>
        <v>18682607.34</v>
      </c>
      <c r="F142" s="34">
        <v>14</v>
      </c>
      <c r="G142" s="34">
        <v>16</v>
      </c>
      <c r="H142" s="77">
        <f t="shared" si="18"/>
        <v>30</v>
      </c>
      <c r="I142" s="36">
        <f t="shared" si="27"/>
        <v>836748.82500000007</v>
      </c>
      <c r="J142" s="36">
        <f t="shared" si="25"/>
        <v>435507.736875</v>
      </c>
      <c r="K142" s="82">
        <f t="shared" si="26"/>
        <v>622753.57799999998</v>
      </c>
      <c r="L142" s="32">
        <f t="shared" si="20"/>
        <v>2.7888446215139442E-2</v>
      </c>
      <c r="M142" s="32">
        <f t="shared" si="21"/>
        <v>3.1189083820662766E-2</v>
      </c>
      <c r="N142" s="32">
        <f t="shared" si="22"/>
        <v>2.9556650246305417E-2</v>
      </c>
      <c r="O142" s="32">
        <f t="shared" si="24"/>
        <v>0.63842364532019702</v>
      </c>
      <c r="P142" s="30" t="str">
        <f t="shared" si="23"/>
        <v/>
      </c>
      <c r="Q142" s="22"/>
    </row>
    <row r="143" spans="1:45" x14ac:dyDescent="0.2">
      <c r="A143" s="22" t="s">
        <v>362</v>
      </c>
      <c r="B143" s="80" t="s">
        <v>487</v>
      </c>
      <c r="C143" s="23">
        <v>6187535.0599999996</v>
      </c>
      <c r="D143" s="23">
        <v>7780901.2400000002</v>
      </c>
      <c r="E143" s="23">
        <f t="shared" si="17"/>
        <v>13968436.300000001</v>
      </c>
      <c r="F143" s="34">
        <v>14</v>
      </c>
      <c r="G143" s="34">
        <v>13</v>
      </c>
      <c r="H143" s="77">
        <f t="shared" si="18"/>
        <v>27</v>
      </c>
      <c r="I143" s="36">
        <f t="shared" si="27"/>
        <v>441966.79</v>
      </c>
      <c r="J143" s="36">
        <f t="shared" si="25"/>
        <v>598530.86461538461</v>
      </c>
      <c r="K143" s="82">
        <f t="shared" si="26"/>
        <v>517349.49259259261</v>
      </c>
      <c r="L143" s="32">
        <f t="shared" si="20"/>
        <v>2.7888446215139442E-2</v>
      </c>
      <c r="M143" s="32">
        <f t="shared" si="21"/>
        <v>2.5341130604288498E-2</v>
      </c>
      <c r="N143" s="32">
        <f t="shared" si="22"/>
        <v>2.6600985221674877E-2</v>
      </c>
      <c r="O143" s="32">
        <f t="shared" si="24"/>
        <v>0.66502463054187189</v>
      </c>
      <c r="P143" s="30" t="str">
        <f t="shared" si="23"/>
        <v/>
      </c>
      <c r="Q143" s="22"/>
    </row>
    <row r="144" spans="1:45" x14ac:dyDescent="0.2">
      <c r="A144" s="22" t="s">
        <v>376</v>
      </c>
      <c r="B144" s="80" t="s">
        <v>503</v>
      </c>
      <c r="C144" s="23">
        <v>3725819.71</v>
      </c>
      <c r="D144" s="23">
        <v>7010882.3000000007</v>
      </c>
      <c r="E144" s="23">
        <f t="shared" si="17"/>
        <v>10736702.010000002</v>
      </c>
      <c r="F144" s="34">
        <v>15</v>
      </c>
      <c r="G144" s="34">
        <v>12</v>
      </c>
      <c r="H144" s="77">
        <f t="shared" si="18"/>
        <v>27</v>
      </c>
      <c r="I144" s="36">
        <f t="shared" si="27"/>
        <v>248387.98066666667</v>
      </c>
      <c r="J144" s="36">
        <f t="shared" si="25"/>
        <v>584240.19166666677</v>
      </c>
      <c r="K144" s="82">
        <f t="shared" si="26"/>
        <v>397655.63000000006</v>
      </c>
      <c r="L144" s="32">
        <f t="shared" si="20"/>
        <v>2.9880478087649404E-2</v>
      </c>
      <c r="M144" s="32">
        <f t="shared" si="21"/>
        <v>2.3391812865497075E-2</v>
      </c>
      <c r="N144" s="32">
        <f t="shared" si="22"/>
        <v>2.6600985221674877E-2</v>
      </c>
      <c r="O144" s="32">
        <f t="shared" si="24"/>
        <v>0.69162561576354675</v>
      </c>
      <c r="P144" s="30" t="str">
        <f t="shared" si="23"/>
        <v/>
      </c>
      <c r="Q144" s="22"/>
    </row>
    <row r="145" spans="1:17" x14ac:dyDescent="0.2">
      <c r="A145" s="22" t="s">
        <v>357</v>
      </c>
      <c r="B145" s="80" t="s">
        <v>482</v>
      </c>
      <c r="C145" s="23">
        <v>8864705.7300000004</v>
      </c>
      <c r="D145" s="23">
        <v>7461127.4600000009</v>
      </c>
      <c r="E145" s="23">
        <f t="shared" si="17"/>
        <v>16325833.190000001</v>
      </c>
      <c r="F145" s="34">
        <v>12</v>
      </c>
      <c r="G145" s="34">
        <v>14</v>
      </c>
      <c r="H145" s="77">
        <f t="shared" si="18"/>
        <v>26</v>
      </c>
      <c r="I145" s="36">
        <f t="shared" si="27"/>
        <v>738725.47750000004</v>
      </c>
      <c r="J145" s="36">
        <f t="shared" si="25"/>
        <v>532937.67571428581</v>
      </c>
      <c r="K145" s="82">
        <f t="shared" si="26"/>
        <v>627916.66115384619</v>
      </c>
      <c r="L145" s="32">
        <f t="shared" si="20"/>
        <v>2.3904382470119521E-2</v>
      </c>
      <c r="M145" s="32">
        <f t="shared" si="21"/>
        <v>2.7290448343079921E-2</v>
      </c>
      <c r="N145" s="32">
        <f t="shared" si="22"/>
        <v>2.561576354679803E-2</v>
      </c>
      <c r="O145" s="32">
        <f t="shared" si="24"/>
        <v>0.71724137931034482</v>
      </c>
      <c r="P145" s="30" t="str">
        <f t="shared" si="23"/>
        <v/>
      </c>
      <c r="Q145" s="22"/>
    </row>
    <row r="146" spans="1:17" x14ac:dyDescent="0.2">
      <c r="A146" s="22" t="s">
        <v>358</v>
      </c>
      <c r="B146" s="80" t="s">
        <v>483</v>
      </c>
      <c r="C146" s="23">
        <v>0</v>
      </c>
      <c r="D146" s="23">
        <v>12469829.779999999</v>
      </c>
      <c r="E146" s="23">
        <f t="shared" si="17"/>
        <v>12469829.779999999</v>
      </c>
      <c r="G146" s="34">
        <v>24</v>
      </c>
      <c r="H146" s="77">
        <f t="shared" si="18"/>
        <v>24</v>
      </c>
      <c r="I146" s="36"/>
      <c r="J146" s="36">
        <f t="shared" si="25"/>
        <v>519576.24083333329</v>
      </c>
      <c r="K146" s="82">
        <f t="shared" si="26"/>
        <v>519576.24083333329</v>
      </c>
      <c r="L146" s="32">
        <f t="shared" si="20"/>
        <v>0</v>
      </c>
      <c r="M146" s="32">
        <f t="shared" si="21"/>
        <v>4.6783625730994149E-2</v>
      </c>
      <c r="N146" s="32">
        <f t="shared" si="22"/>
        <v>2.3645320197044337E-2</v>
      </c>
      <c r="O146" s="32">
        <f t="shared" si="24"/>
        <v>0.74088669950738917</v>
      </c>
      <c r="P146" s="30" t="str">
        <f t="shared" si="23"/>
        <v/>
      </c>
      <c r="Q146" s="22"/>
    </row>
    <row r="147" spans="1:17" x14ac:dyDescent="0.2">
      <c r="A147" s="22" t="s">
        <v>372</v>
      </c>
      <c r="B147" s="80" t="s">
        <v>499</v>
      </c>
      <c r="C147" s="23">
        <v>6985907.2599999998</v>
      </c>
      <c r="D147" s="23">
        <v>5656720.6899999995</v>
      </c>
      <c r="E147" s="23">
        <f t="shared" si="17"/>
        <v>12642627.949999999</v>
      </c>
      <c r="F147" s="34">
        <v>13</v>
      </c>
      <c r="G147" s="34">
        <v>11</v>
      </c>
      <c r="H147" s="77">
        <f t="shared" si="18"/>
        <v>24</v>
      </c>
      <c r="I147" s="36">
        <f t="shared" ref="I147:I154" si="28">C147/F147</f>
        <v>537377.48153846152</v>
      </c>
      <c r="J147" s="36">
        <f t="shared" si="25"/>
        <v>514247.33545454539</v>
      </c>
      <c r="K147" s="82">
        <f t="shared" si="26"/>
        <v>526776.1645833333</v>
      </c>
      <c r="L147" s="32">
        <f t="shared" si="20"/>
        <v>2.5896414342629483E-2</v>
      </c>
      <c r="M147" s="32">
        <f t="shared" si="21"/>
        <v>2.1442495126705652E-2</v>
      </c>
      <c r="N147" s="32">
        <f t="shared" si="22"/>
        <v>2.3645320197044337E-2</v>
      </c>
      <c r="O147" s="32">
        <f t="shared" si="24"/>
        <v>0.76453201970443352</v>
      </c>
      <c r="P147" s="30" t="str">
        <f t="shared" si="23"/>
        <v/>
      </c>
      <c r="Q147" s="22"/>
    </row>
    <row r="148" spans="1:17" x14ac:dyDescent="0.2">
      <c r="A148" s="22" t="s">
        <v>382</v>
      </c>
      <c r="B148" s="80" t="s">
        <v>474</v>
      </c>
      <c r="C148" s="23">
        <v>8723806.1899999995</v>
      </c>
      <c r="D148" s="23">
        <v>6127816.2300000004</v>
      </c>
      <c r="E148" s="23">
        <f t="shared" si="17"/>
        <v>14851622.42</v>
      </c>
      <c r="F148" s="34">
        <v>11</v>
      </c>
      <c r="G148" s="34">
        <v>9</v>
      </c>
      <c r="H148" s="77">
        <f t="shared" si="18"/>
        <v>20</v>
      </c>
      <c r="I148" s="36">
        <f t="shared" si="28"/>
        <v>793073.28999999992</v>
      </c>
      <c r="J148" s="36">
        <f t="shared" si="25"/>
        <v>680868.47000000009</v>
      </c>
      <c r="K148" s="82">
        <f t="shared" si="26"/>
        <v>742581.12100000004</v>
      </c>
      <c r="L148" s="32">
        <f t="shared" si="20"/>
        <v>2.1912350597609563E-2</v>
      </c>
      <c r="M148" s="32">
        <f t="shared" si="21"/>
        <v>1.7543859649122806E-2</v>
      </c>
      <c r="N148" s="32">
        <f t="shared" si="22"/>
        <v>1.9704433497536946E-2</v>
      </c>
      <c r="O148" s="32">
        <f t="shared" si="24"/>
        <v>0.78423645320197044</v>
      </c>
      <c r="P148" s="30" t="str">
        <f t="shared" si="23"/>
        <v/>
      </c>
      <c r="Q148" s="22"/>
    </row>
    <row r="149" spans="1:17" x14ac:dyDescent="0.2">
      <c r="A149" s="22" t="s">
        <v>365</v>
      </c>
      <c r="B149" s="80" t="s">
        <v>490</v>
      </c>
      <c r="C149" s="23">
        <v>5998761.4400000004</v>
      </c>
      <c r="D149" s="23">
        <v>4752622.03</v>
      </c>
      <c r="E149" s="23">
        <f t="shared" si="17"/>
        <v>10751383.470000001</v>
      </c>
      <c r="F149" s="34">
        <v>12</v>
      </c>
      <c r="G149" s="34">
        <v>7</v>
      </c>
      <c r="H149" s="77">
        <f t="shared" si="18"/>
        <v>19</v>
      </c>
      <c r="I149" s="36">
        <f t="shared" si="28"/>
        <v>499896.78666666668</v>
      </c>
      <c r="J149" s="36">
        <f t="shared" si="25"/>
        <v>678946.00428571436</v>
      </c>
      <c r="K149" s="82">
        <f t="shared" si="26"/>
        <v>565862.28789473686</v>
      </c>
      <c r="L149" s="32">
        <f t="shared" si="20"/>
        <v>2.3904382470119521E-2</v>
      </c>
      <c r="M149" s="32">
        <f t="shared" si="21"/>
        <v>1.364522417153996E-2</v>
      </c>
      <c r="N149" s="32">
        <f t="shared" si="22"/>
        <v>1.8719211822660099E-2</v>
      </c>
      <c r="O149" s="32">
        <f t="shared" si="24"/>
        <v>0.80295566502463056</v>
      </c>
      <c r="P149" s="30" t="str">
        <f t="shared" si="23"/>
        <v/>
      </c>
      <c r="Q149" s="22"/>
    </row>
    <row r="150" spans="1:17" x14ac:dyDescent="0.2">
      <c r="A150" s="22" t="s">
        <v>387</v>
      </c>
      <c r="B150" s="80" t="s">
        <v>505</v>
      </c>
      <c r="C150" s="23">
        <v>3194375.3</v>
      </c>
      <c r="D150" s="23">
        <v>4068263.8</v>
      </c>
      <c r="E150" s="23">
        <f t="shared" si="17"/>
        <v>7262639.0999999996</v>
      </c>
      <c r="F150" s="34">
        <v>8</v>
      </c>
      <c r="G150" s="34">
        <v>9</v>
      </c>
      <c r="H150" s="77">
        <f t="shared" si="18"/>
        <v>17</v>
      </c>
      <c r="I150" s="36">
        <f t="shared" si="28"/>
        <v>399296.91249999998</v>
      </c>
      <c r="J150" s="36">
        <f t="shared" si="25"/>
        <v>452029.31111111108</v>
      </c>
      <c r="K150" s="82">
        <f t="shared" si="26"/>
        <v>427214.06470588234</v>
      </c>
      <c r="L150" s="32">
        <f t="shared" si="20"/>
        <v>1.5936254980079681E-2</v>
      </c>
      <c r="M150" s="32">
        <f t="shared" si="21"/>
        <v>1.7543859649122806E-2</v>
      </c>
      <c r="N150" s="32">
        <f t="shared" si="22"/>
        <v>1.6748768472906402E-2</v>
      </c>
      <c r="O150" s="32">
        <f t="shared" si="24"/>
        <v>0.81970443349753697</v>
      </c>
      <c r="P150" s="30" t="str">
        <f t="shared" si="23"/>
        <v/>
      </c>
      <c r="Q150" s="22"/>
    </row>
    <row r="151" spans="1:17" x14ac:dyDescent="0.2">
      <c r="A151" s="22" t="s">
        <v>381</v>
      </c>
      <c r="B151" s="80" t="s">
        <v>494</v>
      </c>
      <c r="C151" s="23">
        <v>3075548.42</v>
      </c>
      <c r="D151" s="23">
        <v>5050913</v>
      </c>
      <c r="E151" s="23">
        <f t="shared" si="17"/>
        <v>8126461.4199999999</v>
      </c>
      <c r="F151" s="34">
        <v>9</v>
      </c>
      <c r="G151" s="34">
        <v>8</v>
      </c>
      <c r="H151" s="77">
        <f t="shared" si="18"/>
        <v>17</v>
      </c>
      <c r="I151" s="36">
        <f t="shared" si="28"/>
        <v>341727.60222222219</v>
      </c>
      <c r="J151" s="36">
        <f t="shared" si="25"/>
        <v>631364.125</v>
      </c>
      <c r="K151" s="82">
        <f t="shared" si="26"/>
        <v>478027.14235294115</v>
      </c>
      <c r="L151" s="32">
        <f t="shared" si="20"/>
        <v>1.7928286852589643E-2</v>
      </c>
      <c r="M151" s="32">
        <f t="shared" si="21"/>
        <v>1.5594541910331383E-2</v>
      </c>
      <c r="N151" s="32">
        <f t="shared" si="22"/>
        <v>1.6748768472906402E-2</v>
      </c>
      <c r="O151" s="32">
        <f t="shared" si="24"/>
        <v>0.83645320197044337</v>
      </c>
      <c r="P151" s="30" t="str">
        <f t="shared" si="23"/>
        <v/>
      </c>
      <c r="Q151" s="22"/>
    </row>
    <row r="152" spans="1:17" x14ac:dyDescent="0.2">
      <c r="A152" s="22" t="s">
        <v>385</v>
      </c>
      <c r="B152" s="80" t="s">
        <v>477</v>
      </c>
      <c r="C152" s="23">
        <v>6923724.1399999997</v>
      </c>
      <c r="D152" s="23">
        <v>3395724.11</v>
      </c>
      <c r="E152" s="23">
        <f t="shared" si="17"/>
        <v>10319448.25</v>
      </c>
      <c r="F152" s="34">
        <v>9</v>
      </c>
      <c r="G152" s="34">
        <v>7</v>
      </c>
      <c r="H152" s="77">
        <f t="shared" si="18"/>
        <v>16</v>
      </c>
      <c r="I152" s="36">
        <f t="shared" si="28"/>
        <v>769302.68222222221</v>
      </c>
      <c r="J152" s="36">
        <f t="shared" si="25"/>
        <v>485103.44428571424</v>
      </c>
      <c r="K152" s="82">
        <f t="shared" si="26"/>
        <v>644965.515625</v>
      </c>
      <c r="L152" s="32">
        <f t="shared" si="20"/>
        <v>1.7928286852589643E-2</v>
      </c>
      <c r="M152" s="32">
        <f t="shared" si="21"/>
        <v>1.364522417153996E-2</v>
      </c>
      <c r="N152" s="32">
        <f t="shared" si="22"/>
        <v>1.5763546798029555E-2</v>
      </c>
      <c r="O152" s="32">
        <f t="shared" si="24"/>
        <v>0.85221674876847298</v>
      </c>
      <c r="P152" s="30" t="str">
        <f t="shared" si="23"/>
        <v/>
      </c>
      <c r="Q152" s="22"/>
    </row>
    <row r="153" spans="1:17" x14ac:dyDescent="0.2">
      <c r="A153" s="22" t="s">
        <v>386</v>
      </c>
      <c r="B153" s="80" t="s">
        <v>478</v>
      </c>
      <c r="C153" s="23">
        <v>2972055.23</v>
      </c>
      <c r="D153" s="23">
        <v>3583685.6699999995</v>
      </c>
      <c r="E153" s="23">
        <f t="shared" si="17"/>
        <v>6555740.8999999994</v>
      </c>
      <c r="F153" s="30">
        <v>9</v>
      </c>
      <c r="G153" s="34">
        <v>6</v>
      </c>
      <c r="H153" s="77">
        <f t="shared" si="18"/>
        <v>15</v>
      </c>
      <c r="I153" s="36">
        <f t="shared" si="28"/>
        <v>330228.35888888891</v>
      </c>
      <c r="J153" s="36">
        <f t="shared" si="25"/>
        <v>597280.94499999995</v>
      </c>
      <c r="K153" s="82">
        <f t="shared" si="26"/>
        <v>437049.39333333331</v>
      </c>
      <c r="L153" s="32">
        <f t="shared" si="20"/>
        <v>1.7928286852589643E-2</v>
      </c>
      <c r="M153" s="32">
        <f t="shared" si="21"/>
        <v>1.1695906432748537E-2</v>
      </c>
      <c r="N153" s="32">
        <f t="shared" si="22"/>
        <v>1.4778325123152709E-2</v>
      </c>
      <c r="O153" s="32">
        <f t="shared" si="24"/>
        <v>0.86699507389162567</v>
      </c>
      <c r="P153" s="30" t="str">
        <f t="shared" si="23"/>
        <v/>
      </c>
      <c r="Q153" s="22"/>
    </row>
    <row r="154" spans="1:17" x14ac:dyDescent="0.2">
      <c r="A154" s="22" t="s">
        <v>383</v>
      </c>
      <c r="B154" s="80" t="s">
        <v>475</v>
      </c>
      <c r="C154" s="23">
        <v>5931902.2000000002</v>
      </c>
      <c r="D154" s="23">
        <v>2671130.7999999998</v>
      </c>
      <c r="E154" s="23">
        <f t="shared" si="17"/>
        <v>8603033</v>
      </c>
      <c r="F154" s="34">
        <v>10</v>
      </c>
      <c r="G154" s="34">
        <v>4</v>
      </c>
      <c r="H154" s="77">
        <f t="shared" si="18"/>
        <v>14</v>
      </c>
      <c r="I154" s="36">
        <f t="shared" si="28"/>
        <v>593190.22</v>
      </c>
      <c r="J154" s="36">
        <f t="shared" si="25"/>
        <v>667782.69999999995</v>
      </c>
      <c r="K154" s="82">
        <f t="shared" si="26"/>
        <v>614502.35714285716</v>
      </c>
      <c r="L154" s="32">
        <f t="shared" si="20"/>
        <v>1.9920318725099601E-2</v>
      </c>
      <c r="M154" s="32">
        <f t="shared" si="21"/>
        <v>7.7972709551656916E-3</v>
      </c>
      <c r="N154" s="32">
        <f t="shared" si="22"/>
        <v>1.3793103448275862E-2</v>
      </c>
      <c r="O154" s="32">
        <f t="shared" si="24"/>
        <v>0.88078817733990156</v>
      </c>
      <c r="P154" s="30" t="str">
        <f t="shared" si="23"/>
        <v/>
      </c>
      <c r="Q154" s="22"/>
    </row>
    <row r="155" spans="1:17" x14ac:dyDescent="0.2">
      <c r="A155" s="22" t="s">
        <v>393</v>
      </c>
      <c r="B155" s="80" t="s">
        <v>513</v>
      </c>
      <c r="C155" s="23">
        <v>0</v>
      </c>
      <c r="D155" s="23">
        <v>6342260.9900000002</v>
      </c>
      <c r="E155" s="23">
        <f t="shared" si="17"/>
        <v>6342260.9900000002</v>
      </c>
      <c r="G155" s="34">
        <v>10</v>
      </c>
      <c r="H155" s="77">
        <f t="shared" si="18"/>
        <v>10</v>
      </c>
      <c r="I155" s="36"/>
      <c r="J155" s="36">
        <f t="shared" si="25"/>
        <v>634226.09900000005</v>
      </c>
      <c r="K155" s="82">
        <f t="shared" si="26"/>
        <v>634226.09900000005</v>
      </c>
      <c r="L155" s="32">
        <f t="shared" si="20"/>
        <v>0</v>
      </c>
      <c r="M155" s="32">
        <f t="shared" si="21"/>
        <v>1.9493177387914229E-2</v>
      </c>
      <c r="N155" s="32">
        <f t="shared" si="22"/>
        <v>9.852216748768473E-3</v>
      </c>
      <c r="O155" s="32">
        <f t="shared" si="24"/>
        <v>0.89064039408867002</v>
      </c>
      <c r="P155" s="30" t="str">
        <f t="shared" si="23"/>
        <v/>
      </c>
      <c r="Q155" s="22"/>
    </row>
    <row r="156" spans="1:17" x14ac:dyDescent="0.2">
      <c r="A156" s="22" t="s">
        <v>389</v>
      </c>
      <c r="B156" s="80" t="s">
        <v>509</v>
      </c>
      <c r="C156" s="23">
        <v>0</v>
      </c>
      <c r="D156" s="23">
        <v>5512244.21</v>
      </c>
      <c r="E156" s="23">
        <f t="shared" si="17"/>
        <v>5512244.21</v>
      </c>
      <c r="G156" s="34">
        <v>10</v>
      </c>
      <c r="H156" s="77">
        <f t="shared" si="18"/>
        <v>10</v>
      </c>
      <c r="I156" s="36"/>
      <c r="J156" s="36">
        <f t="shared" si="25"/>
        <v>551224.42099999997</v>
      </c>
      <c r="K156" s="82">
        <f t="shared" si="26"/>
        <v>551224.42099999997</v>
      </c>
      <c r="L156" s="32">
        <f t="shared" si="20"/>
        <v>0</v>
      </c>
      <c r="M156" s="32">
        <f t="shared" si="21"/>
        <v>1.9493177387914229E-2</v>
      </c>
      <c r="N156" s="32">
        <f t="shared" si="22"/>
        <v>9.852216748768473E-3</v>
      </c>
      <c r="O156" s="32">
        <f t="shared" si="24"/>
        <v>0.90049261083743848</v>
      </c>
      <c r="P156" s="30" t="str">
        <f t="shared" si="23"/>
        <v/>
      </c>
      <c r="Q156" s="22"/>
    </row>
    <row r="157" spans="1:17" x14ac:dyDescent="0.2">
      <c r="A157" s="22" t="s">
        <v>371</v>
      </c>
      <c r="B157" s="80" t="s">
        <v>498</v>
      </c>
      <c r="C157" s="23">
        <v>1412927.69</v>
      </c>
      <c r="D157" s="23">
        <v>2167094.2000000002</v>
      </c>
      <c r="E157" s="23">
        <f t="shared" si="17"/>
        <v>3580021.89</v>
      </c>
      <c r="F157" s="34">
        <v>5</v>
      </c>
      <c r="G157" s="34">
        <v>5</v>
      </c>
      <c r="H157" s="77">
        <f t="shared" si="18"/>
        <v>10</v>
      </c>
      <c r="I157" s="36">
        <f t="shared" ref="I157:I162" si="29">C157/F157</f>
        <v>282585.538</v>
      </c>
      <c r="J157" s="36">
        <f t="shared" si="25"/>
        <v>433418.84</v>
      </c>
      <c r="K157" s="82">
        <f t="shared" si="26"/>
        <v>358002.18900000001</v>
      </c>
      <c r="L157" s="32">
        <f t="shared" si="20"/>
        <v>9.9601593625498006E-3</v>
      </c>
      <c r="M157" s="32">
        <f t="shared" si="21"/>
        <v>9.7465886939571145E-3</v>
      </c>
      <c r="N157" s="32">
        <f t="shared" si="22"/>
        <v>9.852216748768473E-3</v>
      </c>
      <c r="O157" s="32">
        <f t="shared" si="24"/>
        <v>0.91034482758620694</v>
      </c>
      <c r="P157" s="30" t="str">
        <f t="shared" si="23"/>
        <v/>
      </c>
      <c r="Q157" s="22"/>
    </row>
    <row r="158" spans="1:17" x14ac:dyDescent="0.2">
      <c r="A158" s="22" t="s">
        <v>360</v>
      </c>
      <c r="B158" s="80" t="s">
        <v>485</v>
      </c>
      <c r="C158" s="23">
        <v>8688943.9900000002</v>
      </c>
      <c r="D158" s="23">
        <v>2352524.6799999997</v>
      </c>
      <c r="E158" s="23">
        <f t="shared" si="17"/>
        <v>11041468.67</v>
      </c>
      <c r="F158" s="34">
        <v>6</v>
      </c>
      <c r="G158" s="34">
        <v>4</v>
      </c>
      <c r="H158" s="77">
        <f t="shared" si="18"/>
        <v>10</v>
      </c>
      <c r="I158" s="36">
        <f t="shared" si="29"/>
        <v>1448157.3316666668</v>
      </c>
      <c r="J158" s="36">
        <f t="shared" si="25"/>
        <v>588131.16999999993</v>
      </c>
      <c r="K158" s="82">
        <f t="shared" si="26"/>
        <v>1104146.8670000001</v>
      </c>
      <c r="L158" s="32">
        <f t="shared" si="20"/>
        <v>1.1952191235059761E-2</v>
      </c>
      <c r="M158" s="32">
        <f t="shared" si="21"/>
        <v>7.7972709551656916E-3</v>
      </c>
      <c r="N158" s="32">
        <f t="shared" si="22"/>
        <v>9.852216748768473E-3</v>
      </c>
      <c r="O158" s="32">
        <f t="shared" si="24"/>
        <v>0.9201970443349754</v>
      </c>
      <c r="P158" s="30" t="str">
        <f t="shared" si="23"/>
        <v/>
      </c>
      <c r="Q158" s="22"/>
    </row>
    <row r="159" spans="1:17" x14ac:dyDescent="0.2">
      <c r="A159" s="22" t="s">
        <v>361</v>
      </c>
      <c r="B159" s="80" t="s">
        <v>486</v>
      </c>
      <c r="C159" s="23">
        <v>1767224.6</v>
      </c>
      <c r="D159" s="23">
        <v>2429542.9900000002</v>
      </c>
      <c r="E159" s="23">
        <f t="shared" si="17"/>
        <v>4196767.59</v>
      </c>
      <c r="F159" s="34">
        <v>7</v>
      </c>
      <c r="G159" s="34">
        <v>3</v>
      </c>
      <c r="H159" s="77">
        <f t="shared" si="18"/>
        <v>10</v>
      </c>
      <c r="I159" s="36">
        <f t="shared" si="29"/>
        <v>252460.65714285715</v>
      </c>
      <c r="J159" s="36">
        <f t="shared" si="25"/>
        <v>809847.66333333345</v>
      </c>
      <c r="K159" s="82">
        <f t="shared" si="26"/>
        <v>419676.75899999996</v>
      </c>
      <c r="L159" s="32">
        <f t="shared" si="20"/>
        <v>1.3944223107569721E-2</v>
      </c>
      <c r="M159" s="32">
        <f t="shared" si="21"/>
        <v>5.8479532163742687E-3</v>
      </c>
      <c r="N159" s="32">
        <f t="shared" si="22"/>
        <v>9.852216748768473E-3</v>
      </c>
      <c r="O159" s="32">
        <f t="shared" si="24"/>
        <v>0.93004926108374386</v>
      </c>
      <c r="P159" s="30" t="str">
        <f t="shared" si="23"/>
        <v/>
      </c>
      <c r="Q159" s="22"/>
    </row>
    <row r="160" spans="1:17" x14ac:dyDescent="0.2">
      <c r="A160" s="22" t="s">
        <v>821</v>
      </c>
      <c r="B160" s="80" t="s">
        <v>479</v>
      </c>
      <c r="C160" s="23">
        <v>5445264.8899999997</v>
      </c>
      <c r="D160" s="23">
        <v>2583209.7999999998</v>
      </c>
      <c r="E160" s="23">
        <f t="shared" si="17"/>
        <v>8028474.6899999995</v>
      </c>
      <c r="F160" s="34">
        <v>6</v>
      </c>
      <c r="G160" s="34">
        <v>3</v>
      </c>
      <c r="H160" s="77">
        <f t="shared" si="18"/>
        <v>9</v>
      </c>
      <c r="I160" s="36">
        <f t="shared" si="29"/>
        <v>907544.14833333332</v>
      </c>
      <c r="J160" s="36">
        <f t="shared" si="25"/>
        <v>861069.93333333323</v>
      </c>
      <c r="K160" s="82">
        <f t="shared" si="26"/>
        <v>892052.74333333329</v>
      </c>
      <c r="L160" s="32">
        <f t="shared" si="20"/>
        <v>1.1952191235059761E-2</v>
      </c>
      <c r="M160" s="32">
        <f t="shared" si="21"/>
        <v>5.8479532163742687E-3</v>
      </c>
      <c r="N160" s="32">
        <f t="shared" si="22"/>
        <v>8.8669950738916262E-3</v>
      </c>
      <c r="O160" s="32">
        <f t="shared" si="24"/>
        <v>0.93891625615763552</v>
      </c>
      <c r="P160" s="30" t="str">
        <f t="shared" si="23"/>
        <v/>
      </c>
      <c r="Q160" s="22"/>
    </row>
    <row r="161" spans="1:17" x14ac:dyDescent="0.2">
      <c r="A161" s="22" t="s">
        <v>388</v>
      </c>
      <c r="B161" s="80" t="s">
        <v>506</v>
      </c>
      <c r="C161" s="23">
        <v>2823276.87</v>
      </c>
      <c r="D161" s="23">
        <v>2031515.2</v>
      </c>
      <c r="E161" s="23">
        <f t="shared" si="17"/>
        <v>4854792.07</v>
      </c>
      <c r="F161" s="34">
        <v>5</v>
      </c>
      <c r="G161" s="34">
        <v>3</v>
      </c>
      <c r="H161" s="77">
        <f t="shared" si="18"/>
        <v>8</v>
      </c>
      <c r="I161" s="36">
        <f t="shared" si="29"/>
        <v>564655.37400000007</v>
      </c>
      <c r="J161" s="36">
        <f t="shared" si="25"/>
        <v>677171.73333333328</v>
      </c>
      <c r="K161" s="82">
        <f t="shared" si="26"/>
        <v>606849.00875000004</v>
      </c>
      <c r="L161" s="32">
        <f t="shared" si="20"/>
        <v>9.9601593625498006E-3</v>
      </c>
      <c r="M161" s="32">
        <f t="shared" si="21"/>
        <v>5.8479532163742687E-3</v>
      </c>
      <c r="N161" s="32">
        <f t="shared" si="22"/>
        <v>7.8817733990147777E-3</v>
      </c>
      <c r="O161" s="32">
        <f t="shared" si="24"/>
        <v>0.94679802955665027</v>
      </c>
      <c r="P161" s="30" t="str">
        <f t="shared" si="23"/>
        <v/>
      </c>
      <c r="Q161" s="22"/>
    </row>
    <row r="162" spans="1:17" x14ac:dyDescent="0.2">
      <c r="A162" s="22" t="s">
        <v>378</v>
      </c>
      <c r="B162" s="80" t="s">
        <v>507</v>
      </c>
      <c r="C162" s="23">
        <v>1050597.3700000001</v>
      </c>
      <c r="D162" s="23">
        <v>1767157.9200000002</v>
      </c>
      <c r="E162" s="23">
        <f t="shared" si="17"/>
        <v>2817755.29</v>
      </c>
      <c r="F162" s="34">
        <v>6</v>
      </c>
      <c r="G162" s="34">
        <v>2</v>
      </c>
      <c r="H162" s="77">
        <f t="shared" si="18"/>
        <v>8</v>
      </c>
      <c r="I162" s="36">
        <f t="shared" si="29"/>
        <v>175099.56166666668</v>
      </c>
      <c r="J162" s="36">
        <f t="shared" si="25"/>
        <v>883578.96000000008</v>
      </c>
      <c r="K162" s="82">
        <f t="shared" si="26"/>
        <v>352219.41125</v>
      </c>
      <c r="L162" s="32">
        <f t="shared" si="20"/>
        <v>1.1952191235059761E-2</v>
      </c>
      <c r="M162" s="32">
        <f t="shared" si="21"/>
        <v>3.8986354775828458E-3</v>
      </c>
      <c r="N162" s="32">
        <f t="shared" si="22"/>
        <v>7.8817733990147777E-3</v>
      </c>
      <c r="O162" s="32">
        <f t="shared" si="24"/>
        <v>0.95467980295566501</v>
      </c>
      <c r="P162" s="30" t="str">
        <f t="shared" si="23"/>
        <v/>
      </c>
      <c r="Q162" s="22"/>
    </row>
    <row r="163" spans="1:17" x14ac:dyDescent="0.2">
      <c r="A163" s="22" t="s">
        <v>390</v>
      </c>
      <c r="B163" s="80" t="s">
        <v>510</v>
      </c>
      <c r="C163" s="23">
        <v>0</v>
      </c>
      <c r="D163" s="23">
        <v>5116492.8000000007</v>
      </c>
      <c r="E163" s="23">
        <f t="shared" si="17"/>
        <v>5116492.8000000007</v>
      </c>
      <c r="G163" s="34">
        <v>7</v>
      </c>
      <c r="H163" s="77">
        <f t="shared" si="18"/>
        <v>7</v>
      </c>
      <c r="I163" s="36"/>
      <c r="J163" s="36">
        <f t="shared" si="25"/>
        <v>730927.54285714298</v>
      </c>
      <c r="K163" s="82">
        <f t="shared" si="26"/>
        <v>730927.54285714298</v>
      </c>
      <c r="L163" s="32">
        <f t="shared" si="20"/>
        <v>0</v>
      </c>
      <c r="M163" s="32">
        <f t="shared" si="21"/>
        <v>1.364522417153996E-2</v>
      </c>
      <c r="N163" s="32">
        <f t="shared" si="22"/>
        <v>6.8965517241379309E-3</v>
      </c>
      <c r="O163" s="32">
        <f t="shared" si="24"/>
        <v>0.96157635467980296</v>
      </c>
      <c r="P163" s="30" t="str">
        <f t="shared" si="23"/>
        <v/>
      </c>
    </row>
    <row r="164" spans="1:17" x14ac:dyDescent="0.2">
      <c r="A164" s="22" t="s">
        <v>380</v>
      </c>
      <c r="B164" s="80" t="s">
        <v>493</v>
      </c>
      <c r="C164" s="23">
        <v>5004852.09</v>
      </c>
      <c r="D164" s="23">
        <v>1669594.84</v>
      </c>
      <c r="E164" s="23">
        <f t="shared" si="17"/>
        <v>6674446.9299999997</v>
      </c>
      <c r="F164" s="34">
        <v>3</v>
      </c>
      <c r="G164" s="34">
        <v>4</v>
      </c>
      <c r="H164" s="77">
        <f t="shared" si="18"/>
        <v>7</v>
      </c>
      <c r="I164" s="36">
        <f>C164/F164</f>
        <v>1668284.03</v>
      </c>
      <c r="J164" s="36">
        <f t="shared" si="25"/>
        <v>417398.71</v>
      </c>
      <c r="K164" s="82">
        <f t="shared" si="26"/>
        <v>953492.41857142851</v>
      </c>
      <c r="L164" s="32">
        <f t="shared" si="20"/>
        <v>5.9760956175298804E-3</v>
      </c>
      <c r="M164" s="32">
        <f t="shared" si="21"/>
        <v>7.7972709551656916E-3</v>
      </c>
      <c r="N164" s="32">
        <f t="shared" si="22"/>
        <v>6.8965517241379309E-3</v>
      </c>
      <c r="O164" s="32">
        <f t="shared" si="24"/>
        <v>0.9684729064039409</v>
      </c>
      <c r="P164" s="30" t="str">
        <f t="shared" si="23"/>
        <v/>
      </c>
    </row>
    <row r="165" spans="1:17" x14ac:dyDescent="0.2">
      <c r="A165" s="22" t="s">
        <v>392</v>
      </c>
      <c r="B165" s="80" t="s">
        <v>512</v>
      </c>
      <c r="C165" s="23">
        <v>0</v>
      </c>
      <c r="D165" s="23">
        <v>2864802.5</v>
      </c>
      <c r="E165" s="23">
        <f t="shared" si="17"/>
        <v>2864802.5</v>
      </c>
      <c r="G165" s="34">
        <v>6</v>
      </c>
      <c r="H165" s="77">
        <f t="shared" si="18"/>
        <v>6</v>
      </c>
      <c r="I165" s="36"/>
      <c r="J165" s="36">
        <f t="shared" si="25"/>
        <v>477467.08333333331</v>
      </c>
      <c r="K165" s="82">
        <f t="shared" si="26"/>
        <v>477467.08333333331</v>
      </c>
      <c r="L165" s="32">
        <f t="shared" si="20"/>
        <v>0</v>
      </c>
      <c r="M165" s="32">
        <f t="shared" si="21"/>
        <v>1.1695906432748537E-2</v>
      </c>
      <c r="N165" s="32">
        <f t="shared" si="22"/>
        <v>5.9113300492610842E-3</v>
      </c>
      <c r="O165" s="32">
        <f t="shared" si="24"/>
        <v>0.97438423645320194</v>
      </c>
      <c r="P165" s="30" t="str">
        <f t="shared" si="23"/>
        <v/>
      </c>
    </row>
    <row r="166" spans="1:17" x14ac:dyDescent="0.2">
      <c r="A166" s="22" t="s">
        <v>391</v>
      </c>
      <c r="B166" s="80" t="s">
        <v>511</v>
      </c>
      <c r="C166" s="23">
        <v>0</v>
      </c>
      <c r="D166" s="23">
        <v>3012487.5</v>
      </c>
      <c r="E166" s="23">
        <f t="shared" si="17"/>
        <v>3012487.5</v>
      </c>
      <c r="G166" s="34">
        <v>5</v>
      </c>
      <c r="H166" s="77">
        <f t="shared" si="18"/>
        <v>5</v>
      </c>
      <c r="I166" s="36"/>
      <c r="J166" s="36">
        <f t="shared" si="25"/>
        <v>602497.5</v>
      </c>
      <c r="K166" s="82">
        <f t="shared" si="26"/>
        <v>602497.5</v>
      </c>
      <c r="L166" s="32">
        <f t="shared" si="20"/>
        <v>0</v>
      </c>
      <c r="M166" s="32">
        <f t="shared" si="21"/>
        <v>9.7465886939571145E-3</v>
      </c>
      <c r="N166" s="32">
        <f t="shared" si="22"/>
        <v>4.9261083743842365E-3</v>
      </c>
      <c r="O166" s="32">
        <f t="shared" si="24"/>
        <v>0.97931034482758617</v>
      </c>
      <c r="P166" s="30" t="str">
        <f t="shared" si="23"/>
        <v/>
      </c>
      <c r="Q166" s="22"/>
    </row>
    <row r="167" spans="1:17" x14ac:dyDescent="0.2">
      <c r="A167" s="22" t="s">
        <v>384</v>
      </c>
      <c r="B167" s="80" t="s">
        <v>476</v>
      </c>
      <c r="C167" s="23">
        <v>5449033.4699999997</v>
      </c>
      <c r="D167" s="23">
        <v>1300800.1600000001</v>
      </c>
      <c r="E167" s="23">
        <f t="shared" si="17"/>
        <v>6749833.6299999999</v>
      </c>
      <c r="F167" s="30">
        <v>3</v>
      </c>
      <c r="G167" s="34">
        <v>2</v>
      </c>
      <c r="H167" s="77">
        <f t="shared" si="18"/>
        <v>5</v>
      </c>
      <c r="I167" s="36">
        <f>C167/F167</f>
        <v>1816344.49</v>
      </c>
      <c r="J167" s="36">
        <f t="shared" si="25"/>
        <v>650400.08000000007</v>
      </c>
      <c r="K167" s="82">
        <f t="shared" si="26"/>
        <v>1349966.726</v>
      </c>
      <c r="L167" s="32">
        <f t="shared" si="20"/>
        <v>5.9760956175298804E-3</v>
      </c>
      <c r="M167" s="32">
        <f t="shared" si="21"/>
        <v>3.8986354775828458E-3</v>
      </c>
      <c r="N167" s="32">
        <f t="shared" si="22"/>
        <v>4.9261083743842365E-3</v>
      </c>
      <c r="O167" s="32">
        <f t="shared" si="24"/>
        <v>0.9842364532019704</v>
      </c>
      <c r="P167" s="30" t="str">
        <f t="shared" si="23"/>
        <v/>
      </c>
    </row>
    <row r="168" spans="1:17" x14ac:dyDescent="0.2">
      <c r="A168" s="22" t="s">
        <v>355</v>
      </c>
      <c r="B168" s="80" t="s">
        <v>480</v>
      </c>
      <c r="C168" s="23">
        <v>1435842</v>
      </c>
      <c r="D168" s="23">
        <v>582308.11</v>
      </c>
      <c r="E168" s="23">
        <f t="shared" si="17"/>
        <v>2018150.1099999999</v>
      </c>
      <c r="F168" s="34">
        <v>4</v>
      </c>
      <c r="G168" s="34">
        <v>1</v>
      </c>
      <c r="H168" s="77">
        <f t="shared" si="18"/>
        <v>5</v>
      </c>
      <c r="I168" s="36">
        <f>C168/F168</f>
        <v>358960.5</v>
      </c>
      <c r="J168" s="36">
        <f t="shared" si="25"/>
        <v>582308.11</v>
      </c>
      <c r="K168" s="82">
        <f t="shared" si="26"/>
        <v>403630.022</v>
      </c>
      <c r="L168" s="32">
        <f t="shared" si="20"/>
        <v>7.9681274900398405E-3</v>
      </c>
      <c r="M168" s="32">
        <f t="shared" si="21"/>
        <v>1.9493177387914229E-3</v>
      </c>
      <c r="N168" s="32">
        <f t="shared" si="22"/>
        <v>4.9261083743842365E-3</v>
      </c>
      <c r="O168" s="32">
        <f t="shared" si="24"/>
        <v>0.98916256157635463</v>
      </c>
      <c r="P168" s="30" t="str">
        <f t="shared" si="23"/>
        <v/>
      </c>
    </row>
    <row r="169" spans="1:17" x14ac:dyDescent="0.2">
      <c r="A169" s="22" t="s">
        <v>379</v>
      </c>
      <c r="B169" s="80" t="s">
        <v>508</v>
      </c>
      <c r="C169" s="23">
        <v>1337978.76</v>
      </c>
      <c r="D169" s="23">
        <v>727340.01</v>
      </c>
      <c r="E169" s="23">
        <f t="shared" si="17"/>
        <v>2065318.77</v>
      </c>
      <c r="F169" s="30">
        <v>2</v>
      </c>
      <c r="G169" s="34">
        <v>2</v>
      </c>
      <c r="H169" s="77">
        <f t="shared" si="18"/>
        <v>4</v>
      </c>
      <c r="I169" s="36">
        <f>C169/F169</f>
        <v>668989.38</v>
      </c>
      <c r="J169" s="36">
        <f t="shared" si="25"/>
        <v>363670.005</v>
      </c>
      <c r="K169" s="82">
        <f t="shared" si="26"/>
        <v>516329.6925</v>
      </c>
      <c r="L169" s="32">
        <f t="shared" si="20"/>
        <v>3.9840637450199202E-3</v>
      </c>
      <c r="M169" s="32">
        <f t="shared" si="21"/>
        <v>3.8986354775828458E-3</v>
      </c>
      <c r="N169" s="32">
        <f t="shared" si="22"/>
        <v>3.9408866995073889E-3</v>
      </c>
      <c r="O169" s="32">
        <f t="shared" si="24"/>
        <v>0.99310344827586206</v>
      </c>
      <c r="P169" s="30" t="str">
        <f t="shared" si="23"/>
        <v/>
      </c>
    </row>
    <row r="170" spans="1:17" x14ac:dyDescent="0.2">
      <c r="A170" s="22" t="s">
        <v>366</v>
      </c>
      <c r="B170" s="80" t="s">
        <v>491</v>
      </c>
      <c r="C170" s="23">
        <v>635330</v>
      </c>
      <c r="D170" s="23">
        <v>660671.19999999995</v>
      </c>
      <c r="E170" s="23">
        <f t="shared" si="17"/>
        <v>1296001.2</v>
      </c>
      <c r="F170" s="34">
        <v>3</v>
      </c>
      <c r="G170" s="34">
        <v>1</v>
      </c>
      <c r="H170" s="77">
        <f t="shared" si="18"/>
        <v>4</v>
      </c>
      <c r="I170" s="36">
        <f>C170/F170</f>
        <v>211776.66666666666</v>
      </c>
      <c r="J170" s="36">
        <f t="shared" si="25"/>
        <v>660671.19999999995</v>
      </c>
      <c r="K170" s="82">
        <f t="shared" si="26"/>
        <v>324000.3</v>
      </c>
      <c r="L170" s="32">
        <f t="shared" si="20"/>
        <v>5.9760956175298804E-3</v>
      </c>
      <c r="M170" s="32">
        <f t="shared" si="21"/>
        <v>1.9493177387914229E-3</v>
      </c>
      <c r="N170" s="32">
        <f t="shared" si="22"/>
        <v>3.9408866995073889E-3</v>
      </c>
      <c r="O170" s="32">
        <f t="shared" si="24"/>
        <v>0.99704433497536948</v>
      </c>
      <c r="P170" s="30" t="str">
        <f t="shared" si="23"/>
        <v/>
      </c>
    </row>
    <row r="171" spans="1:17" ht="16" thickBot="1" x14ac:dyDescent="0.25">
      <c r="A171" s="22" t="s">
        <v>377</v>
      </c>
      <c r="B171" s="81" t="s">
        <v>504</v>
      </c>
      <c r="C171" s="23">
        <v>2682506.0299999998</v>
      </c>
      <c r="D171" s="23">
        <v>463044.98</v>
      </c>
      <c r="E171" s="23">
        <f t="shared" si="17"/>
        <v>3145551.01</v>
      </c>
      <c r="F171" s="34">
        <v>2</v>
      </c>
      <c r="G171" s="34">
        <v>1</v>
      </c>
      <c r="H171" s="78">
        <f t="shared" si="18"/>
        <v>3</v>
      </c>
      <c r="I171" s="36">
        <f>C171/F171</f>
        <v>1341253.0149999999</v>
      </c>
      <c r="J171" s="36">
        <f t="shared" si="25"/>
        <v>463044.98</v>
      </c>
      <c r="K171" s="83">
        <f t="shared" si="26"/>
        <v>1048517.0033333333</v>
      </c>
      <c r="L171" s="32">
        <f t="shared" si="20"/>
        <v>3.9840637450199202E-3</v>
      </c>
      <c r="M171" s="32">
        <f t="shared" si="21"/>
        <v>1.9493177387914229E-3</v>
      </c>
      <c r="N171" s="32">
        <f t="shared" si="22"/>
        <v>2.9556650246305421E-3</v>
      </c>
      <c r="O171" s="32">
        <f t="shared" si="24"/>
        <v>1</v>
      </c>
      <c r="P171" s="30" t="str">
        <f t="shared" si="23"/>
        <v/>
      </c>
    </row>
    <row r="172" spans="1:17" x14ac:dyDescent="0.2">
      <c r="A172" s="22"/>
      <c r="B172" s="30"/>
      <c r="C172" s="23">
        <f>SUM(C131:C171)</f>
        <v>266073759.70999995</v>
      </c>
      <c r="D172" s="23">
        <f>SUM(D131:D171)</f>
        <v>284855155.31000012</v>
      </c>
      <c r="E172" s="23">
        <f t="shared" ref="E172" si="30">SUM(C172:D172)</f>
        <v>550928915.0200001</v>
      </c>
      <c r="F172" s="34">
        <f t="shared" ref="F172:G172" si="31">SUM(F131:F171)</f>
        <v>502</v>
      </c>
      <c r="G172" s="34">
        <f t="shared" si="31"/>
        <v>513</v>
      </c>
      <c r="H172" s="77">
        <f t="shared" ref="H172" si="32">SUM(F172:G172)</f>
        <v>1015</v>
      </c>
    </row>
    <row r="173" spans="1:17" x14ac:dyDescent="0.2">
      <c r="A173" s="22"/>
      <c r="B173" s="22"/>
      <c r="C173" s="23"/>
      <c r="D173" s="23"/>
      <c r="E173" s="32"/>
      <c r="F173" s="32"/>
    </row>
    <row r="174" spans="1:17" x14ac:dyDescent="0.2">
      <c r="A174" s="22"/>
      <c r="B174" s="22"/>
      <c r="C174" s="23"/>
      <c r="D174" s="23"/>
      <c r="E174" s="32"/>
      <c r="F174" s="32"/>
    </row>
    <row r="175" spans="1:17" x14ac:dyDescent="0.2">
      <c r="A175" s="22"/>
      <c r="B175" s="22"/>
      <c r="C175" s="23"/>
      <c r="D175" s="45" t="s">
        <v>919</v>
      </c>
      <c r="E175" s="46"/>
      <c r="F175" s="46"/>
      <c r="G175" s="47"/>
      <c r="H175" s="48"/>
    </row>
    <row r="176" spans="1:17" ht="64" x14ac:dyDescent="0.2">
      <c r="A176" s="22"/>
      <c r="B176" s="22"/>
      <c r="C176" s="23"/>
      <c r="D176" s="49"/>
      <c r="E176" s="50" t="s">
        <v>920</v>
      </c>
      <c r="F176" s="50" t="s">
        <v>925</v>
      </c>
      <c r="G176" s="50" t="s">
        <v>930</v>
      </c>
      <c r="H176" s="51" t="s">
        <v>931</v>
      </c>
    </row>
    <row r="177" spans="1:14" x14ac:dyDescent="0.2">
      <c r="A177" s="22"/>
      <c r="B177" s="22"/>
      <c r="C177" s="23"/>
      <c r="D177" s="49" t="s">
        <v>924</v>
      </c>
      <c r="E177" s="52">
        <f>(SUMPRODUCT(C131:C171,D131:D171)/SUM(D131:D171))</f>
        <v>11038550.063677002</v>
      </c>
      <c r="F177" s="52">
        <f>QUARTILE(I131:I171,2)</f>
        <v>534567.49624999997</v>
      </c>
      <c r="G177" s="52">
        <f>QUARTILE(I131:I171,0)</f>
        <v>175099.56166666668</v>
      </c>
      <c r="H177" s="53">
        <f>QUARTILE(I131:I171,4)</f>
        <v>1816344.49</v>
      </c>
    </row>
    <row r="178" spans="1:14" x14ac:dyDescent="0.2">
      <c r="A178" s="22"/>
      <c r="B178" s="22"/>
      <c r="C178" s="23"/>
      <c r="D178" s="54" t="s">
        <v>923</v>
      </c>
      <c r="E178" s="55">
        <f>(SUMPRODUCT(D131:D171,G131:G171)/SUM(G131:G171))</f>
        <v>13843364.323021444</v>
      </c>
      <c r="F178" s="55">
        <f>QUARTILE(J131:J171,2)</f>
        <v>584240.19166666677</v>
      </c>
      <c r="G178" s="55">
        <f>QUARTILE(J132:J172,0)</f>
        <v>363670.005</v>
      </c>
      <c r="H178" s="56">
        <f>QUARTILE(J131:J171,4)</f>
        <v>883578.96000000008</v>
      </c>
    </row>
    <row r="179" spans="1:14" x14ac:dyDescent="0.2">
      <c r="A179" s="22"/>
      <c r="B179" s="22"/>
      <c r="C179" s="23"/>
      <c r="D179" s="23"/>
      <c r="E179" s="32"/>
      <c r="F179" s="32"/>
    </row>
    <row r="181" spans="1:14" x14ac:dyDescent="0.2">
      <c r="B181" s="30"/>
    </row>
    <row r="182" spans="1:14" ht="16" thickBot="1" x14ac:dyDescent="0.25">
      <c r="B182" s="30"/>
    </row>
    <row r="183" spans="1:14" x14ac:dyDescent="0.2">
      <c r="A183" s="89"/>
      <c r="B183" s="138" t="s">
        <v>241</v>
      </c>
      <c r="C183" s="138"/>
      <c r="D183" s="138"/>
      <c r="E183" s="138"/>
      <c r="F183" s="138"/>
      <c r="G183" s="139"/>
      <c r="H183" s="138" t="s">
        <v>353</v>
      </c>
      <c r="I183" s="138"/>
      <c r="J183" s="138"/>
      <c r="K183" s="138"/>
      <c r="L183" s="138"/>
      <c r="M183" s="139"/>
    </row>
    <row r="184" spans="1:14" x14ac:dyDescent="0.2">
      <c r="A184" s="90"/>
      <c r="B184" s="57" t="s">
        <v>236</v>
      </c>
      <c r="C184" s="57" t="s">
        <v>237</v>
      </c>
      <c r="D184" s="57" t="s">
        <v>945</v>
      </c>
      <c r="E184" s="57" t="s">
        <v>238</v>
      </c>
      <c r="F184" s="57" t="s">
        <v>239</v>
      </c>
      <c r="G184" s="58" t="s">
        <v>234</v>
      </c>
      <c r="H184" s="57" t="s">
        <v>236</v>
      </c>
      <c r="I184" s="57" t="s">
        <v>237</v>
      </c>
      <c r="J184" s="57" t="s">
        <v>945</v>
      </c>
      <c r="K184" s="57" t="s">
        <v>238</v>
      </c>
      <c r="L184" s="57" t="s">
        <v>239</v>
      </c>
      <c r="M184" s="58" t="s">
        <v>234</v>
      </c>
    </row>
    <row r="185" spans="1:14" x14ac:dyDescent="0.2">
      <c r="A185" s="90" t="s">
        <v>74</v>
      </c>
      <c r="B185" s="52">
        <f>'D4'!B103</f>
        <v>587390609.3499999</v>
      </c>
      <c r="C185" s="52">
        <f>'D4'!B106</f>
        <v>623381865.67000008</v>
      </c>
      <c r="D185" s="52">
        <f>SUM(B185:C185)</f>
        <v>1210772475.02</v>
      </c>
      <c r="E185" s="52">
        <f>'D4'!B109</f>
        <v>1861723.6500000001</v>
      </c>
      <c r="F185" s="52">
        <f>'D4'!B112</f>
        <v>60935728.140000001</v>
      </c>
      <c r="G185" s="60">
        <f>'D4'!B115</f>
        <v>40340278.739999995</v>
      </c>
      <c r="H185" s="52">
        <f>'D4'!K103</f>
        <v>128235645</v>
      </c>
      <c r="I185" s="52">
        <f>'D4'!K106</f>
        <v>129117233.23000002</v>
      </c>
      <c r="J185" s="52">
        <f>SUM(H185:I185)</f>
        <v>257352878.23000002</v>
      </c>
      <c r="K185" s="52">
        <f>'D4'!K109</f>
        <v>0</v>
      </c>
      <c r="L185" s="52">
        <f>'D4'!K112</f>
        <v>4305508.83</v>
      </c>
      <c r="M185" s="60">
        <f>'D4'!K115</f>
        <v>0</v>
      </c>
    </row>
    <row r="186" spans="1:14" x14ac:dyDescent="0.2">
      <c r="A186" s="90" t="s">
        <v>83</v>
      </c>
      <c r="B186" s="52">
        <f>'D4'!B167</f>
        <v>299520073.64999998</v>
      </c>
      <c r="C186" s="52">
        <f>'D4'!B173</f>
        <v>451548472.59000003</v>
      </c>
      <c r="D186" s="52">
        <f t="shared" ref="D186:D198" si="33">SUM(B186:C186)</f>
        <v>751068546.24000001</v>
      </c>
      <c r="E186" s="52">
        <f>'D4'!B179</f>
        <v>880064.53</v>
      </c>
      <c r="F186" s="52">
        <f>'D4'!B185</f>
        <v>34724016.920000002</v>
      </c>
      <c r="G186" s="60">
        <f>'D4'!B191</f>
        <v>31858898.609999996</v>
      </c>
      <c r="H186" s="52">
        <f>'D4'!K167</f>
        <v>44502178.619999997</v>
      </c>
      <c r="I186" s="52">
        <f>'D4'!K173</f>
        <v>61706634.280000001</v>
      </c>
      <c r="J186" s="52">
        <f t="shared" ref="J186:J198" si="34">SUM(H186:I186)</f>
        <v>106208812.90000001</v>
      </c>
      <c r="K186" s="52">
        <f>'D4'!K179</f>
        <v>40000</v>
      </c>
      <c r="L186" s="52">
        <f>'D4'!K185</f>
        <v>2006478.86</v>
      </c>
      <c r="M186" s="60">
        <f>'D4'!K191</f>
        <v>0</v>
      </c>
      <c r="N186" s="31"/>
    </row>
    <row r="187" spans="1:14" x14ac:dyDescent="0.2">
      <c r="A187" s="90" t="s">
        <v>81</v>
      </c>
      <c r="B187" s="52">
        <f>'D4'!B130</f>
        <v>97494127.069999993</v>
      </c>
      <c r="C187" s="52">
        <f>'D4'!B137</f>
        <v>142884946.16999999</v>
      </c>
      <c r="D187" s="52">
        <f t="shared" si="33"/>
        <v>240379073.23999998</v>
      </c>
      <c r="E187" s="52">
        <f>'D4'!B144</f>
        <v>1039214.3099999999</v>
      </c>
      <c r="F187" s="52">
        <f>'D4'!B151</f>
        <v>17431855.73</v>
      </c>
      <c r="G187" s="60">
        <f>'D4'!B158</f>
        <v>6228215.4199999999</v>
      </c>
      <c r="H187" s="52">
        <f>'D4'!K130</f>
        <v>18367887.77</v>
      </c>
      <c r="I187" s="52">
        <f>'D4'!K137</f>
        <v>14393851.800000003</v>
      </c>
      <c r="J187" s="52">
        <f t="shared" si="34"/>
        <v>32761739.57</v>
      </c>
      <c r="K187" s="52">
        <f>'D4'!K144</f>
        <v>0</v>
      </c>
      <c r="L187" s="52">
        <f>'D4'!K151</f>
        <v>1879232.1</v>
      </c>
      <c r="M187" s="60">
        <f>'D4'!K158</f>
        <v>0</v>
      </c>
      <c r="N187" s="31"/>
    </row>
    <row r="188" spans="1:14" x14ac:dyDescent="0.2">
      <c r="A188" s="90" t="s">
        <v>86</v>
      </c>
      <c r="B188" s="52">
        <f>'D4'!B170</f>
        <v>113488765.07000001</v>
      </c>
      <c r="C188" s="52">
        <f>'D4'!B176</f>
        <v>134867626.66</v>
      </c>
      <c r="D188" s="52">
        <f t="shared" si="33"/>
        <v>248356391.73000002</v>
      </c>
      <c r="E188" s="52">
        <f>'D4'!B182</f>
        <v>478099.16</v>
      </c>
      <c r="F188" s="52">
        <f>'D4'!B188</f>
        <v>15880520.299999999</v>
      </c>
      <c r="G188" s="60">
        <f>'D4'!B194</f>
        <v>9197587.8000000007</v>
      </c>
      <c r="H188" s="52">
        <f>'D4'!K170</f>
        <v>27650662.93</v>
      </c>
      <c r="I188" s="52">
        <f>'D4'!K176</f>
        <v>26580462.359999999</v>
      </c>
      <c r="J188" s="52">
        <f t="shared" si="34"/>
        <v>54231125.289999999</v>
      </c>
      <c r="K188" s="52">
        <f>'D4'!K182</f>
        <v>40008</v>
      </c>
      <c r="L188" s="52">
        <f>'D4'!K188</f>
        <v>751375</v>
      </c>
      <c r="M188" s="60">
        <f>'D4'!K194</f>
        <v>0</v>
      </c>
      <c r="N188" s="31"/>
    </row>
    <row r="189" spans="1:14" x14ac:dyDescent="0.2">
      <c r="A189" s="90" t="s">
        <v>84</v>
      </c>
      <c r="B189" s="52">
        <f>'D4'!B168</f>
        <v>77189358.429999992</v>
      </c>
      <c r="C189" s="52">
        <f>'D4'!B174</f>
        <v>121996895.52000001</v>
      </c>
      <c r="D189" s="52">
        <f t="shared" si="33"/>
        <v>199186253.94999999</v>
      </c>
      <c r="E189" s="52">
        <f>'D4'!B180</f>
        <v>99900</v>
      </c>
      <c r="F189" s="52">
        <f>'D4'!B186</f>
        <v>6223089.9100000001</v>
      </c>
      <c r="G189" s="60">
        <f>'D4'!B192</f>
        <v>145000</v>
      </c>
      <c r="H189" s="52">
        <f>'D4'!K168</f>
        <v>6776773.6200000001</v>
      </c>
      <c r="I189" s="52">
        <f>'D4'!K174</f>
        <v>9356331.7300000004</v>
      </c>
      <c r="J189" s="52">
        <f t="shared" si="34"/>
        <v>16133105.350000001</v>
      </c>
      <c r="K189" s="52">
        <f>'D4'!K180</f>
        <v>0</v>
      </c>
      <c r="L189" s="52">
        <f>'D4'!K186</f>
        <v>323812</v>
      </c>
      <c r="M189" s="60">
        <f>'D4'!K192</f>
        <v>0</v>
      </c>
      <c r="N189" s="31"/>
    </row>
    <row r="190" spans="1:14" x14ac:dyDescent="0.2">
      <c r="A190" s="90" t="s">
        <v>82</v>
      </c>
      <c r="B190" s="52">
        <f>'D4'!B166</f>
        <v>51618365.189999998</v>
      </c>
      <c r="C190" s="52">
        <f>'D4'!B172</f>
        <v>72678132.329999998</v>
      </c>
      <c r="D190" s="52">
        <f t="shared" si="33"/>
        <v>124296497.52</v>
      </c>
      <c r="E190" s="52">
        <f>'D4'!B178</f>
        <v>0</v>
      </c>
      <c r="F190" s="52">
        <f>'D4'!B184</f>
        <v>7211877.9700000007</v>
      </c>
      <c r="G190" s="60">
        <f>'D4'!B190</f>
        <v>5822279.040000001</v>
      </c>
      <c r="H190" s="52">
        <f>'D4'!K166</f>
        <v>11427092.76</v>
      </c>
      <c r="I190" s="52">
        <f>'D4'!K172</f>
        <v>15519594.970000001</v>
      </c>
      <c r="J190" s="52">
        <f t="shared" si="34"/>
        <v>26946687.73</v>
      </c>
      <c r="K190" s="52">
        <f>'D4'!K178</f>
        <v>0</v>
      </c>
      <c r="L190" s="52">
        <f>'D4'!K184</f>
        <v>491020.77</v>
      </c>
      <c r="M190" s="60">
        <f>'D4'!K190</f>
        <v>0</v>
      </c>
      <c r="N190" s="31"/>
    </row>
    <row r="191" spans="1:14" x14ac:dyDescent="0.2">
      <c r="A191" s="90" t="s">
        <v>85</v>
      </c>
      <c r="B191" s="52">
        <f>'D4'!B169</f>
        <v>54612637.439999998</v>
      </c>
      <c r="C191" s="52">
        <f>'D4'!B175</f>
        <v>70344249.390000001</v>
      </c>
      <c r="D191" s="52">
        <f t="shared" si="33"/>
        <v>124956886.83</v>
      </c>
      <c r="E191" s="52">
        <f>'D4'!B181</f>
        <v>0</v>
      </c>
      <c r="F191" s="52">
        <f>'D4'!B187</f>
        <v>4275744.16</v>
      </c>
      <c r="G191" s="60">
        <f>'D4'!B193</f>
        <v>7419322.8599999994</v>
      </c>
      <c r="H191" s="52">
        <f>'D4'!K169</f>
        <v>8378631.4900000002</v>
      </c>
      <c r="I191" s="52">
        <f>'D4'!K175</f>
        <v>11345097.489999998</v>
      </c>
      <c r="J191" s="52">
        <f t="shared" si="34"/>
        <v>19723728.979999997</v>
      </c>
      <c r="K191" s="52">
        <f>'D4'!K181</f>
        <v>0</v>
      </c>
      <c r="L191" s="52">
        <f>'D4'!K187</f>
        <v>0</v>
      </c>
      <c r="M191" s="60">
        <f>'D4'!K193</f>
        <v>0</v>
      </c>
      <c r="N191" s="31"/>
    </row>
    <row r="192" spans="1:14" x14ac:dyDescent="0.2">
      <c r="A192" s="90" t="s">
        <v>78</v>
      </c>
      <c r="B192" s="52">
        <f>'D4'!B127</f>
        <v>30256942.649999999</v>
      </c>
      <c r="C192" s="52">
        <f>'D4'!B134</f>
        <v>36795977.119999997</v>
      </c>
      <c r="D192" s="52">
        <f t="shared" si="33"/>
        <v>67052919.769999996</v>
      </c>
      <c r="E192" s="52">
        <f>'D4'!B141</f>
        <v>16250</v>
      </c>
      <c r="F192" s="52">
        <f>'D4'!B148</f>
        <v>1952179.6</v>
      </c>
      <c r="G192" s="60">
        <f>'D4'!B155</f>
        <v>3876953.91</v>
      </c>
      <c r="H192" s="52">
        <f>'D4'!K127</f>
        <v>5147517.18</v>
      </c>
      <c r="I192" s="52">
        <f>'D4'!K134</f>
        <v>4463802.5</v>
      </c>
      <c r="J192" s="52">
        <f t="shared" si="34"/>
        <v>9611319.6799999997</v>
      </c>
      <c r="K192" s="52">
        <f>'D4'!K141</f>
        <v>0</v>
      </c>
      <c r="L192" s="52">
        <f>'D4'!K148</f>
        <v>326500.84000000003</v>
      </c>
      <c r="M192" s="60">
        <f>'D4'!K155</f>
        <v>0</v>
      </c>
      <c r="N192" s="31"/>
    </row>
    <row r="193" spans="1:14" x14ac:dyDescent="0.2">
      <c r="A193" s="90" t="s">
        <v>76</v>
      </c>
      <c r="B193" s="52">
        <f>'D4'!B125</f>
        <v>23217356.060000002</v>
      </c>
      <c r="C193" s="52">
        <f>'D4'!B132</f>
        <v>31750912.789999992</v>
      </c>
      <c r="D193" s="52">
        <f t="shared" si="33"/>
        <v>54968268.849999994</v>
      </c>
      <c r="E193" s="52">
        <f>'D4'!B139</f>
        <v>116092</v>
      </c>
      <c r="F193" s="52">
        <f>'D4'!B146</f>
        <v>2803234.94</v>
      </c>
      <c r="G193" s="60">
        <f>'D4'!B153</f>
        <v>1717690.17</v>
      </c>
      <c r="H193" s="52">
        <f>'D4'!K125</f>
        <v>4709756.32</v>
      </c>
      <c r="I193" s="52">
        <f>'D4'!K132</f>
        <v>4015202.8</v>
      </c>
      <c r="J193" s="52">
        <f t="shared" si="34"/>
        <v>8724959.120000001</v>
      </c>
      <c r="K193" s="52">
        <f>'D4'!K139</f>
        <v>0</v>
      </c>
      <c r="L193" s="52">
        <f>'D4'!K146</f>
        <v>0</v>
      </c>
      <c r="M193" s="60">
        <f>'D4'!K153</f>
        <v>0</v>
      </c>
      <c r="N193" s="31"/>
    </row>
    <row r="194" spans="1:14" x14ac:dyDescent="0.2">
      <c r="A194" s="90" t="s">
        <v>79</v>
      </c>
      <c r="B194" s="52">
        <f>'D4'!B128</f>
        <v>21428490.41</v>
      </c>
      <c r="C194" s="52">
        <f>'D4'!B135</f>
        <v>20512402.949999999</v>
      </c>
      <c r="D194" s="52">
        <f t="shared" si="33"/>
        <v>41940893.359999999</v>
      </c>
      <c r="E194" s="52">
        <f>'D4'!B142</f>
        <v>0</v>
      </c>
      <c r="F194" s="52">
        <f>'D4'!B149</f>
        <v>1665814.77</v>
      </c>
      <c r="G194" s="60">
        <f>'D4'!B156</f>
        <v>2186440.6900000004</v>
      </c>
      <c r="H194" s="52">
        <f>'D4'!K128</f>
        <v>3231794.39</v>
      </c>
      <c r="I194" s="52">
        <f>'D4'!K135</f>
        <v>4514745.8</v>
      </c>
      <c r="J194" s="52">
        <f t="shared" si="34"/>
        <v>7746540.1899999995</v>
      </c>
      <c r="K194" s="52">
        <f>'D4'!K142</f>
        <v>0</v>
      </c>
      <c r="L194" s="52">
        <f>'D4'!K149</f>
        <v>160400</v>
      </c>
      <c r="M194" s="60">
        <f>'D4'!K156</f>
        <v>0</v>
      </c>
      <c r="N194" s="31"/>
    </row>
    <row r="195" spans="1:14" x14ac:dyDescent="0.2">
      <c r="A195" s="90" t="s">
        <v>80</v>
      </c>
      <c r="B195" s="52">
        <f>'D4'!B129</f>
        <v>15444625.810000001</v>
      </c>
      <c r="C195" s="52">
        <f>'D4'!B136</f>
        <v>16880929.850000001</v>
      </c>
      <c r="D195" s="52">
        <f t="shared" si="33"/>
        <v>32325555.660000004</v>
      </c>
      <c r="E195" s="52">
        <f>'D4'!B143</f>
        <v>79977.56</v>
      </c>
      <c r="F195" s="52">
        <f>'D4'!B150</f>
        <v>2202560.7800000003</v>
      </c>
      <c r="G195" s="60">
        <f>'D4'!B157</f>
        <v>3231514.55</v>
      </c>
      <c r="H195" s="52">
        <f>'D4'!K129</f>
        <v>2641571.39</v>
      </c>
      <c r="I195" s="52">
        <f>'D4'!K136</f>
        <v>2031135.7000000002</v>
      </c>
      <c r="J195" s="52">
        <f t="shared" si="34"/>
        <v>4672707.09</v>
      </c>
      <c r="K195" s="52">
        <f>'D4'!K143</f>
        <v>79977.56</v>
      </c>
      <c r="L195" s="52">
        <f>'D4'!K150</f>
        <v>0</v>
      </c>
      <c r="M195" s="60">
        <f>'D4'!K157</f>
        <v>0</v>
      </c>
      <c r="N195" s="31"/>
    </row>
    <row r="196" spans="1:14" x14ac:dyDescent="0.2">
      <c r="A196" s="90" t="s">
        <v>77</v>
      </c>
      <c r="B196" s="52">
        <f>'D4'!B126</f>
        <v>8907378.5099999998</v>
      </c>
      <c r="C196" s="52">
        <f>'D4'!B133</f>
        <v>7096906.9199999999</v>
      </c>
      <c r="D196" s="52">
        <f t="shared" si="33"/>
        <v>16004285.43</v>
      </c>
      <c r="E196" s="52">
        <f>'D4'!B140</f>
        <v>0</v>
      </c>
      <c r="F196" s="52">
        <f>'D4'!B147</f>
        <v>242600</v>
      </c>
      <c r="G196" s="60">
        <f>'D4'!B154</f>
        <v>3105459.43</v>
      </c>
      <c r="H196" s="52">
        <f>'D4'!K126</f>
        <v>1723146.26</v>
      </c>
      <c r="I196" s="52">
        <f>'D4'!K133</f>
        <v>1483284.11</v>
      </c>
      <c r="J196" s="52">
        <f t="shared" si="34"/>
        <v>3206430.37</v>
      </c>
      <c r="K196" s="52">
        <f>'D4'!K140</f>
        <v>0</v>
      </c>
      <c r="L196" s="52">
        <f>'D4'!K147</f>
        <v>0</v>
      </c>
      <c r="M196" s="60">
        <f>'D4'!K154</f>
        <v>0</v>
      </c>
      <c r="N196" s="31"/>
    </row>
    <row r="197" spans="1:14" x14ac:dyDescent="0.2">
      <c r="A197" s="90" t="s">
        <v>235</v>
      </c>
      <c r="B197" s="52">
        <f>'D4'!B104</f>
        <v>6074849.6200000001</v>
      </c>
      <c r="C197" s="52">
        <f>'D4'!B107</f>
        <v>5914286.8900000006</v>
      </c>
      <c r="D197" s="52">
        <f t="shared" si="33"/>
        <v>11989136.510000002</v>
      </c>
      <c r="E197" s="52">
        <f>'D4'!B110</f>
        <v>0</v>
      </c>
      <c r="F197" s="52">
        <f>'D4'!B113</f>
        <v>513813.7</v>
      </c>
      <c r="G197" s="60">
        <f>'D4'!B116</f>
        <v>1411289</v>
      </c>
      <c r="H197" s="52">
        <f>'D4'!K104</f>
        <v>135875.79999999999</v>
      </c>
      <c r="I197" s="52">
        <f>'D4'!K107</f>
        <v>830657.65</v>
      </c>
      <c r="J197" s="52">
        <f t="shared" si="34"/>
        <v>966533.45</v>
      </c>
      <c r="K197" s="52">
        <f>'D4'!K110</f>
        <v>0</v>
      </c>
      <c r="L197" s="52">
        <f>'D4'!K113</f>
        <v>300000</v>
      </c>
      <c r="M197" s="60">
        <f>'D4'!K116</f>
        <v>0</v>
      </c>
      <c r="N197" s="31"/>
    </row>
    <row r="198" spans="1:14" ht="16" thickBot="1" x14ac:dyDescent="0.25">
      <c r="A198" s="91"/>
      <c r="B198" s="62">
        <f t="shared" ref="B198:M198" si="35">SUM(B185:B197)</f>
        <v>1386643579.26</v>
      </c>
      <c r="C198" s="62">
        <f t="shared" si="35"/>
        <v>1736653604.8500004</v>
      </c>
      <c r="D198" s="62">
        <f t="shared" si="33"/>
        <v>3123297184.1100006</v>
      </c>
      <c r="E198" s="62">
        <f t="shared" si="35"/>
        <v>4571321.21</v>
      </c>
      <c r="F198" s="62">
        <f t="shared" si="35"/>
        <v>156063036.91999999</v>
      </c>
      <c r="G198" s="63">
        <f t="shared" si="35"/>
        <v>116540930.22</v>
      </c>
      <c r="H198" s="62">
        <f t="shared" si="35"/>
        <v>262928533.53</v>
      </c>
      <c r="I198" s="62">
        <f t="shared" si="35"/>
        <v>285358034.42000002</v>
      </c>
      <c r="J198" s="62">
        <f t="shared" si="34"/>
        <v>548286567.95000005</v>
      </c>
      <c r="K198" s="62">
        <f t="shared" si="35"/>
        <v>159985.56</v>
      </c>
      <c r="L198" s="62">
        <f t="shared" si="35"/>
        <v>10544328.4</v>
      </c>
      <c r="M198" s="63">
        <f t="shared" si="35"/>
        <v>0</v>
      </c>
    </row>
    <row r="199" spans="1:14" x14ac:dyDescent="0.2">
      <c r="A199" s="64"/>
      <c r="B199" s="65" t="s">
        <v>236</v>
      </c>
      <c r="C199" s="65" t="s">
        <v>237</v>
      </c>
      <c r="D199" s="65" t="s">
        <v>945</v>
      </c>
      <c r="E199" s="65" t="s">
        <v>238</v>
      </c>
      <c r="F199" s="65" t="s">
        <v>239</v>
      </c>
      <c r="G199" s="66" t="s">
        <v>234</v>
      </c>
    </row>
    <row r="200" spans="1:14" x14ac:dyDescent="0.2">
      <c r="A200" s="24" t="s">
        <v>74</v>
      </c>
      <c r="B200" s="25">
        <f t="shared" ref="B200:G200" si="36">H185/B185</f>
        <v>0.2183140876935438</v>
      </c>
      <c r="C200" s="25">
        <f t="shared" si="36"/>
        <v>0.20712381982948291</v>
      </c>
      <c r="D200" s="25">
        <f t="shared" si="36"/>
        <v>0.21255263357861598</v>
      </c>
      <c r="E200" s="25">
        <f t="shared" si="36"/>
        <v>0</v>
      </c>
      <c r="F200" s="25">
        <f t="shared" si="36"/>
        <v>7.0656558334842273E-2</v>
      </c>
      <c r="G200" s="28">
        <f t="shared" si="36"/>
        <v>0</v>
      </c>
    </row>
    <row r="201" spans="1:14" x14ac:dyDescent="0.2">
      <c r="A201" s="24" t="s">
        <v>83</v>
      </c>
      <c r="B201" s="25">
        <f t="shared" ref="B201:B212" si="37">H186/B186</f>
        <v>0.14857828417871718</v>
      </c>
      <c r="C201" s="25">
        <f t="shared" ref="C201:C212" si="38">I186/C186</f>
        <v>0.13665561512380267</v>
      </c>
      <c r="D201" s="25">
        <f t="shared" ref="D201:D212" si="39">J186/D186</f>
        <v>0.14141027930367028</v>
      </c>
      <c r="E201" s="25"/>
      <c r="F201" s="25">
        <f t="shared" ref="F201:F212" si="40">L186/F186</f>
        <v>5.7783604489730793E-2</v>
      </c>
      <c r="G201" s="28">
        <f t="shared" ref="G201:G212" si="41">M186/G186</f>
        <v>0</v>
      </c>
    </row>
    <row r="202" spans="1:14" x14ac:dyDescent="0.2">
      <c r="A202" s="24" t="s">
        <v>81</v>
      </c>
      <c r="B202" s="25">
        <f t="shared" si="37"/>
        <v>0.18839994081707101</v>
      </c>
      <c r="C202" s="25">
        <f t="shared" si="38"/>
        <v>0.10073735677427245</v>
      </c>
      <c r="D202" s="25">
        <f t="shared" si="39"/>
        <v>0.1362919788666043</v>
      </c>
      <c r="E202" s="25">
        <f>K187/E187</f>
        <v>0</v>
      </c>
      <c r="F202" s="25">
        <f t="shared" si="40"/>
        <v>0.10780447756723145</v>
      </c>
      <c r="G202" s="28">
        <f t="shared" si="41"/>
        <v>0</v>
      </c>
    </row>
    <row r="203" spans="1:14" x14ac:dyDescent="0.2">
      <c r="A203" s="24" t="s">
        <v>86</v>
      </c>
      <c r="B203" s="25">
        <f t="shared" si="37"/>
        <v>0.2436422928114958</v>
      </c>
      <c r="C203" s="25">
        <f t="shared" si="38"/>
        <v>0.19708556469974142</v>
      </c>
      <c r="D203" s="25">
        <f t="shared" si="39"/>
        <v>0.21836009499186645</v>
      </c>
      <c r="E203" s="25"/>
      <c r="F203" s="25">
        <f t="shared" si="40"/>
        <v>4.7314255818179968E-2</v>
      </c>
      <c r="G203" s="28">
        <f t="shared" si="41"/>
        <v>0</v>
      </c>
    </row>
    <row r="204" spans="1:14" x14ac:dyDescent="0.2">
      <c r="A204" s="24" t="s">
        <v>84</v>
      </c>
      <c r="B204" s="25">
        <f t="shared" si="37"/>
        <v>8.7794143620789272E-2</v>
      </c>
      <c r="C204" s="25">
        <f t="shared" si="38"/>
        <v>7.6693195266318362E-2</v>
      </c>
      <c r="D204" s="25">
        <f t="shared" si="39"/>
        <v>8.0995073857103389E-2</v>
      </c>
      <c r="E204" s="25">
        <f>K189/E189</f>
        <v>0</v>
      </c>
      <c r="F204" s="25">
        <f t="shared" si="40"/>
        <v>5.2033958159540712E-2</v>
      </c>
      <c r="G204" s="28">
        <f t="shared" si="41"/>
        <v>0</v>
      </c>
    </row>
    <row r="205" spans="1:14" x14ac:dyDescent="0.2">
      <c r="A205" s="24" t="s">
        <v>82</v>
      </c>
      <c r="B205" s="25">
        <f t="shared" si="37"/>
        <v>0.22137649493428291</v>
      </c>
      <c r="C205" s="25">
        <f t="shared" si="38"/>
        <v>0.21353871477506089</v>
      </c>
      <c r="D205" s="25">
        <f t="shared" si="39"/>
        <v>0.21679362063813687</v>
      </c>
      <c r="E205" s="25"/>
      <c r="F205" s="25">
        <f t="shared" si="40"/>
        <v>6.8085008099492278E-2</v>
      </c>
      <c r="G205" s="28">
        <f t="shared" si="41"/>
        <v>0</v>
      </c>
    </row>
    <row r="206" spans="1:14" x14ac:dyDescent="0.2">
      <c r="A206" s="24" t="s">
        <v>85</v>
      </c>
      <c r="B206" s="25">
        <f t="shared" si="37"/>
        <v>0.15341927954322215</v>
      </c>
      <c r="C206" s="25">
        <f t="shared" si="38"/>
        <v>0.16127967230271981</v>
      </c>
      <c r="D206" s="25">
        <f t="shared" si="39"/>
        <v>0.15784427317586364</v>
      </c>
      <c r="E206" s="25" t="e">
        <f>K191/E191</f>
        <v>#DIV/0!</v>
      </c>
      <c r="F206" s="25">
        <f t="shared" si="40"/>
        <v>0</v>
      </c>
      <c r="G206" s="28">
        <f t="shared" si="41"/>
        <v>0</v>
      </c>
    </row>
    <row r="207" spans="1:14" x14ac:dyDescent="0.2">
      <c r="A207" s="24" t="s">
        <v>78</v>
      </c>
      <c r="B207" s="25">
        <f t="shared" si="37"/>
        <v>0.1701268115402268</v>
      </c>
      <c r="C207" s="25">
        <f t="shared" si="38"/>
        <v>0.12131224251614603</v>
      </c>
      <c r="D207" s="25">
        <f t="shared" si="39"/>
        <v>0.14333931636337452</v>
      </c>
      <c r="E207" s="25">
        <f>K192/E192</f>
        <v>0</v>
      </c>
      <c r="F207" s="25">
        <f t="shared" si="40"/>
        <v>0.16724938627572997</v>
      </c>
      <c r="G207" s="28">
        <f t="shared" si="41"/>
        <v>0</v>
      </c>
    </row>
    <row r="208" spans="1:14" x14ac:dyDescent="0.2">
      <c r="A208" s="24" t="s">
        <v>76</v>
      </c>
      <c r="B208" s="25">
        <f t="shared" si="37"/>
        <v>0.2028549808957015</v>
      </c>
      <c r="C208" s="25">
        <f t="shared" si="38"/>
        <v>0.1264594446955426</v>
      </c>
      <c r="D208" s="25">
        <f t="shared" si="39"/>
        <v>0.15872719484415784</v>
      </c>
      <c r="E208" s="25"/>
      <c r="F208" s="25">
        <f t="shared" si="40"/>
        <v>0</v>
      </c>
      <c r="G208" s="28">
        <f t="shared" si="41"/>
        <v>0</v>
      </c>
    </row>
    <row r="209" spans="1:7" x14ac:dyDescent="0.2">
      <c r="A209" s="24" t="s">
        <v>79</v>
      </c>
      <c r="B209" s="25">
        <f t="shared" si="37"/>
        <v>0.15081764175472778</v>
      </c>
      <c r="C209" s="25">
        <f t="shared" si="38"/>
        <v>0.22009833811303905</v>
      </c>
      <c r="D209" s="25">
        <f t="shared" si="39"/>
        <v>0.18470136349999769</v>
      </c>
      <c r="E209" s="25" t="e">
        <f>K194/E194</f>
        <v>#DIV/0!</v>
      </c>
      <c r="F209" s="25">
        <f t="shared" si="40"/>
        <v>9.6289217077838732E-2</v>
      </c>
      <c r="G209" s="28">
        <f t="shared" si="41"/>
        <v>0</v>
      </c>
    </row>
    <row r="210" spans="1:7" x14ac:dyDescent="0.2">
      <c r="A210" s="24" t="s">
        <v>80</v>
      </c>
      <c r="B210" s="25">
        <f t="shared" si="37"/>
        <v>0.17103498799496003</v>
      </c>
      <c r="C210" s="25">
        <f t="shared" si="38"/>
        <v>0.12032131630474135</v>
      </c>
      <c r="D210" s="25">
        <f t="shared" si="39"/>
        <v>0.14455148549177327</v>
      </c>
      <c r="E210" s="25">
        <f>K195/E195</f>
        <v>1</v>
      </c>
      <c r="F210" s="25">
        <f t="shared" si="40"/>
        <v>0</v>
      </c>
      <c r="G210" s="28">
        <f t="shared" si="41"/>
        <v>0</v>
      </c>
    </row>
    <row r="211" spans="1:7" x14ac:dyDescent="0.2">
      <c r="A211" s="24" t="s">
        <v>77</v>
      </c>
      <c r="B211" s="25">
        <f t="shared" si="37"/>
        <v>0.19345155907155898</v>
      </c>
      <c r="C211" s="25">
        <f t="shared" si="38"/>
        <v>0.20900430662545594</v>
      </c>
      <c r="D211" s="25">
        <f t="shared" si="39"/>
        <v>0.20034823697842535</v>
      </c>
      <c r="E211" s="25"/>
      <c r="F211" s="25">
        <f t="shared" si="40"/>
        <v>0</v>
      </c>
      <c r="G211" s="28">
        <f t="shared" si="41"/>
        <v>0</v>
      </c>
    </row>
    <row r="212" spans="1:7" ht="16" thickBot="1" x14ac:dyDescent="0.25">
      <c r="A212" s="26" t="s">
        <v>235</v>
      </c>
      <c r="B212" s="27">
        <f t="shared" si="37"/>
        <v>2.2366940500495876E-2</v>
      </c>
      <c r="C212" s="27">
        <f t="shared" si="38"/>
        <v>0.14044933319086927</v>
      </c>
      <c r="D212" s="27">
        <f t="shared" si="39"/>
        <v>8.0617436392839928E-2</v>
      </c>
      <c r="E212" s="27" t="e">
        <f>K197/E197</f>
        <v>#DIV/0!</v>
      </c>
      <c r="F212" s="27">
        <f t="shared" si="40"/>
        <v>0.58386921173958573</v>
      </c>
      <c r="G212" s="29">
        <f t="shared" si="41"/>
        <v>0</v>
      </c>
    </row>
    <row r="214" spans="1:7" ht="16" thickBot="1" x14ac:dyDescent="0.25"/>
    <row r="215" spans="1:7" x14ac:dyDescent="0.2">
      <c r="A215" s="64"/>
      <c r="B215" s="65" t="s">
        <v>236</v>
      </c>
      <c r="C215" s="65" t="s">
        <v>237</v>
      </c>
      <c r="D215" s="65" t="s">
        <v>945</v>
      </c>
    </row>
    <row r="216" spans="1:7" x14ac:dyDescent="0.2">
      <c r="A216" s="24" t="s">
        <v>74</v>
      </c>
      <c r="B216" s="25">
        <v>0.2183140876935438</v>
      </c>
      <c r="C216" s="25">
        <v>0.20712381982948291</v>
      </c>
      <c r="D216" s="25">
        <v>0.21255263357861598</v>
      </c>
    </row>
    <row r="217" spans="1:7" x14ac:dyDescent="0.2">
      <c r="A217" s="24" t="s">
        <v>83</v>
      </c>
      <c r="B217" s="25">
        <v>0.14857828417871718</v>
      </c>
      <c r="C217" s="25">
        <v>0.13665561512380267</v>
      </c>
      <c r="D217" s="25">
        <v>0.14141027930367028</v>
      </c>
    </row>
    <row r="218" spans="1:7" x14ac:dyDescent="0.2">
      <c r="A218" s="24" t="s">
        <v>81</v>
      </c>
      <c r="B218" s="25">
        <v>0.18839994081707101</v>
      </c>
      <c r="C218" s="25">
        <v>0.10073735677427245</v>
      </c>
      <c r="D218" s="25">
        <v>0.1362919788666043</v>
      </c>
    </row>
    <row r="219" spans="1:7" x14ac:dyDescent="0.2">
      <c r="A219" s="24" t="s">
        <v>86</v>
      </c>
      <c r="B219" s="25">
        <v>0.2436422928114958</v>
      </c>
      <c r="C219" s="25">
        <v>0.19708556469974142</v>
      </c>
      <c r="D219" s="25">
        <v>0.21836009499186645</v>
      </c>
    </row>
    <row r="220" spans="1:7" x14ac:dyDescent="0.2">
      <c r="A220" s="24" t="s">
        <v>84</v>
      </c>
      <c r="B220" s="25">
        <v>8.7794143620789272E-2</v>
      </c>
      <c r="C220" s="25">
        <v>7.6693195266318362E-2</v>
      </c>
      <c r="D220" s="25">
        <v>8.0995073857103389E-2</v>
      </c>
    </row>
    <row r="221" spans="1:7" x14ac:dyDescent="0.2">
      <c r="A221" s="24" t="s">
        <v>82</v>
      </c>
      <c r="B221" s="25">
        <v>0.22137649493428291</v>
      </c>
      <c r="C221" s="25">
        <v>0.21353871477506089</v>
      </c>
      <c r="D221" s="25">
        <v>0.21679362063813687</v>
      </c>
    </row>
    <row r="222" spans="1:7" x14ac:dyDescent="0.2">
      <c r="A222" s="24" t="s">
        <v>85</v>
      </c>
      <c r="B222" s="25">
        <v>0.15341927954322215</v>
      </c>
      <c r="C222" s="25">
        <v>0.16127967230271981</v>
      </c>
      <c r="D222" s="25">
        <v>0.15784427317586364</v>
      </c>
    </row>
    <row r="223" spans="1:7" x14ac:dyDescent="0.2">
      <c r="A223" s="24" t="s">
        <v>78</v>
      </c>
      <c r="B223" s="25">
        <v>0.1701268115402268</v>
      </c>
      <c r="C223" s="25">
        <v>0.12131224251614603</v>
      </c>
      <c r="D223" s="25">
        <v>0.14333931636337452</v>
      </c>
    </row>
    <row r="224" spans="1:7" x14ac:dyDescent="0.2">
      <c r="A224" s="24" t="s">
        <v>76</v>
      </c>
      <c r="B224" s="25">
        <v>0.2028549808957015</v>
      </c>
      <c r="C224" s="25">
        <v>0.1264594446955426</v>
      </c>
      <c r="D224" s="25">
        <v>0.15872719484415784</v>
      </c>
    </row>
    <row r="225" spans="1:4" x14ac:dyDescent="0.2">
      <c r="A225" s="24" t="s">
        <v>79</v>
      </c>
      <c r="B225" s="25">
        <v>0.15081764175472778</v>
      </c>
      <c r="C225" s="25">
        <v>0.22009833811303905</v>
      </c>
      <c r="D225" s="25">
        <v>0.18470136349999769</v>
      </c>
    </row>
    <row r="226" spans="1:4" x14ac:dyDescent="0.2">
      <c r="A226" s="24" t="s">
        <v>80</v>
      </c>
      <c r="B226" s="25">
        <v>0.17103498799496003</v>
      </c>
      <c r="C226" s="25">
        <v>0.12032131630474135</v>
      </c>
      <c r="D226" s="25">
        <v>0.14455148549177327</v>
      </c>
    </row>
    <row r="227" spans="1:4" x14ac:dyDescent="0.2">
      <c r="A227" s="24" t="s">
        <v>77</v>
      </c>
      <c r="B227" s="25">
        <v>0.19345155907155898</v>
      </c>
      <c r="C227" s="25">
        <v>0.20900430662545594</v>
      </c>
      <c r="D227" s="25">
        <v>0.20034823697842535</v>
      </c>
    </row>
    <row r="228" spans="1:4" ht="16" thickBot="1" x14ac:dyDescent="0.25">
      <c r="A228" s="26" t="s">
        <v>235</v>
      </c>
      <c r="B228" s="27">
        <v>2.2366940500495876E-2</v>
      </c>
      <c r="C228" s="27">
        <v>0.14044933319086927</v>
      </c>
      <c r="D228" s="27">
        <v>8.0617436392839928E-2</v>
      </c>
    </row>
  </sheetData>
  <sortState xmlns:xlrd2="http://schemas.microsoft.com/office/spreadsheetml/2017/richdata2" ref="A130:P171">
    <sortCondition descending="1" ref="H130:H171"/>
  </sortState>
  <mergeCells count="3">
    <mergeCell ref="A83:G83"/>
    <mergeCell ref="H183:M183"/>
    <mergeCell ref="B183:G183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A5C9-4601-436E-AF8F-18E84CD4A336}">
  <dimension ref="A1:AW211"/>
  <sheetViews>
    <sheetView topLeftCell="A94" zoomScale="75" zoomScaleNormal="100" workbookViewId="0">
      <selection activeCell="A128" sqref="A128"/>
    </sheetView>
  </sheetViews>
  <sheetFormatPr baseColWidth="10" defaultColWidth="8.83203125" defaultRowHeight="15" x14ac:dyDescent="0.2"/>
  <cols>
    <col min="1" max="1" width="33.5" style="30" customWidth="1"/>
    <col min="2" max="2" width="20" style="15" customWidth="1"/>
    <col min="3" max="3" width="16.83203125" style="30" customWidth="1"/>
    <col min="4" max="4" width="17.83203125" style="30" customWidth="1"/>
    <col min="5" max="5" width="16.33203125" style="30" customWidth="1"/>
    <col min="6" max="6" width="14.83203125" style="30" customWidth="1"/>
    <col min="7" max="7" width="14" style="30" customWidth="1"/>
    <col min="8" max="8" width="17" style="30" customWidth="1"/>
    <col min="9" max="9" width="14.83203125" style="30" customWidth="1"/>
    <col min="10" max="10" width="12.1640625" style="30" customWidth="1"/>
    <col min="11" max="11" width="11.33203125" style="30" customWidth="1"/>
    <col min="12" max="12" width="12.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16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80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37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64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81" thickTop="1" x14ac:dyDescent="0.25">
      <c r="A128" s="135" t="s">
        <v>958</v>
      </c>
      <c r="B128" s="30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96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347</v>
      </c>
      <c r="B131" s="80" t="s">
        <v>413</v>
      </c>
      <c r="C131" s="23">
        <v>11435283.5</v>
      </c>
      <c r="D131" s="23">
        <v>19772565.010000002</v>
      </c>
      <c r="E131" s="23">
        <f t="shared" ref="E131:E155" si="17">SUM(C131:D131)</f>
        <v>31207848.510000002</v>
      </c>
      <c r="F131" s="30">
        <v>19</v>
      </c>
      <c r="G131" s="34">
        <v>33</v>
      </c>
      <c r="H131" s="77">
        <f t="shared" ref="H131:H155" si="18">SUM(F131:G131)</f>
        <v>52</v>
      </c>
      <c r="I131" s="36">
        <f t="shared" ref="I131:I150" si="19">C131/F131</f>
        <v>601857.02631578944</v>
      </c>
      <c r="J131" s="36">
        <f t="shared" ref="J131:J150" si="20">D131/G131</f>
        <v>599168.63666666672</v>
      </c>
      <c r="K131" s="82">
        <f t="shared" ref="K131:K150" si="21">E131/H131</f>
        <v>600150.93288461538</v>
      </c>
      <c r="L131" s="32">
        <f t="shared" ref="L131:L155" si="22">F131/$F$156</f>
        <v>0.10497237569060773</v>
      </c>
      <c r="M131" s="32">
        <f t="shared" ref="M131:M155" si="23">G131/$G$156</f>
        <v>0.19186046511627908</v>
      </c>
      <c r="N131" s="32">
        <f t="shared" ref="N131:N155" si="24">H131/$H$156</f>
        <v>0.14730878186968838</v>
      </c>
      <c r="O131" s="32">
        <f>N131</f>
        <v>0.14730878186968838</v>
      </c>
      <c r="P131" s="30" t="str">
        <f>IF(O131&lt;0.4001,"Ok","")</f>
        <v>Ok</v>
      </c>
      <c r="Q131" s="22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348</v>
      </c>
      <c r="B132" s="80" t="s">
        <v>414</v>
      </c>
      <c r="C132" s="23">
        <v>7612729.9900000002</v>
      </c>
      <c r="D132" s="23">
        <v>12127818.26</v>
      </c>
      <c r="E132" s="23">
        <f t="shared" si="17"/>
        <v>19740548.25</v>
      </c>
      <c r="F132" s="34">
        <v>17</v>
      </c>
      <c r="G132" s="34">
        <v>18</v>
      </c>
      <c r="H132" s="77">
        <f t="shared" si="18"/>
        <v>35</v>
      </c>
      <c r="I132" s="36">
        <f t="shared" si="19"/>
        <v>447807.64647058822</v>
      </c>
      <c r="J132" s="36">
        <f t="shared" si="20"/>
        <v>673767.68111111107</v>
      </c>
      <c r="K132" s="82">
        <f t="shared" si="21"/>
        <v>564015.66428571427</v>
      </c>
      <c r="L132" s="32">
        <f t="shared" si="22"/>
        <v>9.3922651933701654E-2</v>
      </c>
      <c r="M132" s="32">
        <f t="shared" si="23"/>
        <v>0.10465116279069768</v>
      </c>
      <c r="N132" s="32">
        <f t="shared" si="24"/>
        <v>9.9150141643059492E-2</v>
      </c>
      <c r="O132" s="32">
        <f>O131+N132</f>
        <v>0.24645892351274787</v>
      </c>
      <c r="P132" s="30" t="str">
        <f t="shared" ref="P132:P155" si="25">IF(O132&lt;0.4001,"Ok","")</f>
        <v>Ok</v>
      </c>
      <c r="Q132" s="22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</row>
    <row r="133" spans="1:45" x14ac:dyDescent="0.2">
      <c r="A133" s="22" t="s">
        <v>340</v>
      </c>
      <c r="B133" s="80" t="s">
        <v>406</v>
      </c>
      <c r="C133" s="23">
        <v>8388166.3399999999</v>
      </c>
      <c r="D133" s="23">
        <v>10866665.649999999</v>
      </c>
      <c r="E133" s="23">
        <f t="shared" si="17"/>
        <v>19254831.989999998</v>
      </c>
      <c r="F133" s="30">
        <v>13</v>
      </c>
      <c r="G133" s="34">
        <v>19</v>
      </c>
      <c r="H133" s="77">
        <f t="shared" si="18"/>
        <v>32</v>
      </c>
      <c r="I133" s="36">
        <f t="shared" si="19"/>
        <v>645243.56461538456</v>
      </c>
      <c r="J133" s="36">
        <f t="shared" si="20"/>
        <v>571929.77105263155</v>
      </c>
      <c r="K133" s="82">
        <f t="shared" si="21"/>
        <v>601713.49968749995</v>
      </c>
      <c r="L133" s="32">
        <f t="shared" si="22"/>
        <v>7.18232044198895E-2</v>
      </c>
      <c r="M133" s="32">
        <f t="shared" si="23"/>
        <v>0.11046511627906977</v>
      </c>
      <c r="N133" s="32">
        <f t="shared" si="24"/>
        <v>9.0651558073654395E-2</v>
      </c>
      <c r="O133" s="32">
        <f t="shared" ref="O133:O155" si="26">O132+N133</f>
        <v>0.33711048158640228</v>
      </c>
      <c r="P133" s="30" t="str">
        <f t="shared" si="25"/>
        <v>Ok</v>
      </c>
      <c r="Q133" s="22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</row>
    <row r="134" spans="1:45" x14ac:dyDescent="0.2">
      <c r="A134" s="22" t="s">
        <v>343</v>
      </c>
      <c r="B134" s="80" t="s">
        <v>409</v>
      </c>
      <c r="C134" s="23">
        <v>5093946.46</v>
      </c>
      <c r="D134" s="23">
        <v>6519737.2400000002</v>
      </c>
      <c r="E134" s="23">
        <f t="shared" si="17"/>
        <v>11613683.699999999</v>
      </c>
      <c r="F134" s="34">
        <v>15</v>
      </c>
      <c r="G134" s="34">
        <v>10</v>
      </c>
      <c r="H134" s="77">
        <f t="shared" si="18"/>
        <v>25</v>
      </c>
      <c r="I134" s="36">
        <f t="shared" si="19"/>
        <v>339596.43066666665</v>
      </c>
      <c r="J134" s="36">
        <f t="shared" si="20"/>
        <v>651973.72400000005</v>
      </c>
      <c r="K134" s="82">
        <f t="shared" si="21"/>
        <v>464547.348</v>
      </c>
      <c r="L134" s="32">
        <f t="shared" si="22"/>
        <v>8.2872928176795577E-2</v>
      </c>
      <c r="M134" s="32">
        <f t="shared" si="23"/>
        <v>5.8139534883720929E-2</v>
      </c>
      <c r="N134" s="32">
        <f t="shared" si="24"/>
        <v>7.0821529745042494E-2</v>
      </c>
      <c r="O134" s="32">
        <f t="shared" si="26"/>
        <v>0.40793201133144474</v>
      </c>
      <c r="P134" s="30" t="str">
        <f t="shared" si="25"/>
        <v/>
      </c>
      <c r="Q134" s="22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</row>
    <row r="135" spans="1:45" x14ac:dyDescent="0.2">
      <c r="A135" s="22" t="s">
        <v>331</v>
      </c>
      <c r="B135" s="80" t="s">
        <v>397</v>
      </c>
      <c r="C135" s="23">
        <v>8657620.5199999996</v>
      </c>
      <c r="D135" s="23">
        <v>4868491.4300000006</v>
      </c>
      <c r="E135" s="23">
        <f t="shared" si="17"/>
        <v>13526111.949999999</v>
      </c>
      <c r="F135" s="34">
        <v>9</v>
      </c>
      <c r="G135" s="34">
        <v>11</v>
      </c>
      <c r="H135" s="77">
        <f t="shared" si="18"/>
        <v>20</v>
      </c>
      <c r="I135" s="36">
        <f t="shared" si="19"/>
        <v>961957.83555555553</v>
      </c>
      <c r="J135" s="36">
        <f t="shared" si="20"/>
        <v>442590.13000000006</v>
      </c>
      <c r="K135" s="82">
        <f t="shared" si="21"/>
        <v>676305.59749999992</v>
      </c>
      <c r="L135" s="32">
        <f t="shared" si="22"/>
        <v>4.9723756906077346E-2</v>
      </c>
      <c r="M135" s="32">
        <f t="shared" si="23"/>
        <v>6.3953488372093026E-2</v>
      </c>
      <c r="N135" s="32">
        <f t="shared" si="24"/>
        <v>5.6657223796033995E-2</v>
      </c>
      <c r="O135" s="32">
        <f t="shared" si="26"/>
        <v>0.46458923512747874</v>
      </c>
      <c r="P135" s="30" t="str">
        <f t="shared" si="25"/>
        <v/>
      </c>
      <c r="Q135" s="2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</row>
    <row r="136" spans="1:45" x14ac:dyDescent="0.2">
      <c r="A136" s="22" t="s">
        <v>346</v>
      </c>
      <c r="B136" s="80" t="s">
        <v>412</v>
      </c>
      <c r="C136" s="23">
        <v>3535064.77</v>
      </c>
      <c r="D136" s="23">
        <v>6103938.0200000005</v>
      </c>
      <c r="E136" s="23">
        <f t="shared" si="17"/>
        <v>9639002.790000001</v>
      </c>
      <c r="F136" s="34">
        <v>11</v>
      </c>
      <c r="G136" s="34">
        <v>7</v>
      </c>
      <c r="H136" s="77">
        <f t="shared" si="18"/>
        <v>18</v>
      </c>
      <c r="I136" s="36">
        <f t="shared" si="19"/>
        <v>321369.52454545454</v>
      </c>
      <c r="J136" s="36">
        <f t="shared" si="20"/>
        <v>871991.14571428578</v>
      </c>
      <c r="K136" s="82">
        <f t="shared" si="21"/>
        <v>535500.15500000003</v>
      </c>
      <c r="L136" s="32">
        <f t="shared" si="22"/>
        <v>6.0773480662983423E-2</v>
      </c>
      <c r="M136" s="32">
        <f t="shared" si="23"/>
        <v>4.0697674418604654E-2</v>
      </c>
      <c r="N136" s="32">
        <f t="shared" si="24"/>
        <v>5.0991501416430593E-2</v>
      </c>
      <c r="O136" s="32">
        <f t="shared" si="26"/>
        <v>0.51558073654390935</v>
      </c>
      <c r="P136" s="30" t="str">
        <f t="shared" si="25"/>
        <v/>
      </c>
      <c r="Q136" s="22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</row>
    <row r="137" spans="1:45" x14ac:dyDescent="0.2">
      <c r="A137" s="22" t="s">
        <v>329</v>
      </c>
      <c r="B137" s="80" t="s">
        <v>395</v>
      </c>
      <c r="C137" s="23">
        <v>9640292.9100000001</v>
      </c>
      <c r="D137" s="23">
        <v>3380209.0500000003</v>
      </c>
      <c r="E137" s="23">
        <f t="shared" si="17"/>
        <v>13020501.960000001</v>
      </c>
      <c r="F137" s="34">
        <v>9</v>
      </c>
      <c r="G137" s="34">
        <v>8</v>
      </c>
      <c r="H137" s="77">
        <f t="shared" si="18"/>
        <v>17</v>
      </c>
      <c r="I137" s="36">
        <f t="shared" si="19"/>
        <v>1071143.6566666667</v>
      </c>
      <c r="J137" s="36">
        <f t="shared" si="20"/>
        <v>422526.13125000003</v>
      </c>
      <c r="K137" s="82">
        <f t="shared" si="21"/>
        <v>765911.88</v>
      </c>
      <c r="L137" s="32">
        <f t="shared" si="22"/>
        <v>4.9723756906077346E-2</v>
      </c>
      <c r="M137" s="32">
        <f t="shared" si="23"/>
        <v>4.6511627906976744E-2</v>
      </c>
      <c r="N137" s="32">
        <f t="shared" si="24"/>
        <v>4.8158640226628892E-2</v>
      </c>
      <c r="O137" s="32">
        <f t="shared" si="26"/>
        <v>0.5637393767705382</v>
      </c>
      <c r="P137" s="30" t="str">
        <f t="shared" si="25"/>
        <v/>
      </c>
      <c r="Q137" s="22"/>
    </row>
    <row r="138" spans="1:45" x14ac:dyDescent="0.2">
      <c r="A138" s="22" t="s">
        <v>335</v>
      </c>
      <c r="B138" s="80" t="s">
        <v>401</v>
      </c>
      <c r="C138" s="23">
        <v>5118776.99</v>
      </c>
      <c r="D138" s="23">
        <v>5310874.9000000004</v>
      </c>
      <c r="E138" s="23">
        <f t="shared" si="17"/>
        <v>10429651.890000001</v>
      </c>
      <c r="F138" s="30">
        <v>10</v>
      </c>
      <c r="G138" s="34">
        <v>7</v>
      </c>
      <c r="H138" s="77">
        <f t="shared" si="18"/>
        <v>17</v>
      </c>
      <c r="I138" s="36">
        <f t="shared" si="19"/>
        <v>511877.69900000002</v>
      </c>
      <c r="J138" s="36">
        <f t="shared" si="20"/>
        <v>758696.41428571439</v>
      </c>
      <c r="K138" s="82">
        <f t="shared" si="21"/>
        <v>613508.93470588233</v>
      </c>
      <c r="L138" s="32">
        <f t="shared" si="22"/>
        <v>5.5248618784530384E-2</v>
      </c>
      <c r="M138" s="32">
        <f t="shared" si="23"/>
        <v>4.0697674418604654E-2</v>
      </c>
      <c r="N138" s="32">
        <f t="shared" si="24"/>
        <v>4.8158640226628892E-2</v>
      </c>
      <c r="O138" s="32">
        <f t="shared" si="26"/>
        <v>0.61189801699716706</v>
      </c>
      <c r="P138" s="30" t="str">
        <f t="shared" si="25"/>
        <v/>
      </c>
      <c r="Q138" s="22"/>
    </row>
    <row r="139" spans="1:45" x14ac:dyDescent="0.2">
      <c r="A139" s="22" t="s">
        <v>330</v>
      </c>
      <c r="B139" s="80" t="s">
        <v>396</v>
      </c>
      <c r="C139" s="23">
        <v>5619617.9000000004</v>
      </c>
      <c r="D139" s="23">
        <v>4449666.1300000008</v>
      </c>
      <c r="E139" s="23">
        <f t="shared" si="17"/>
        <v>10069284.030000001</v>
      </c>
      <c r="F139" s="34">
        <v>9</v>
      </c>
      <c r="G139" s="34">
        <v>7</v>
      </c>
      <c r="H139" s="77">
        <f t="shared" si="18"/>
        <v>16</v>
      </c>
      <c r="I139" s="36">
        <f t="shared" si="19"/>
        <v>624401.98888888897</v>
      </c>
      <c r="J139" s="36">
        <f t="shared" si="20"/>
        <v>635666.59000000008</v>
      </c>
      <c r="K139" s="82">
        <f t="shared" si="21"/>
        <v>629330.25187500007</v>
      </c>
      <c r="L139" s="32">
        <f t="shared" si="22"/>
        <v>4.9723756906077346E-2</v>
      </c>
      <c r="M139" s="32">
        <f t="shared" si="23"/>
        <v>4.0697674418604654E-2</v>
      </c>
      <c r="N139" s="32">
        <f t="shared" si="24"/>
        <v>4.5325779036827198E-2</v>
      </c>
      <c r="O139" s="32">
        <f t="shared" si="26"/>
        <v>0.65722379603399428</v>
      </c>
      <c r="P139" s="30" t="str">
        <f t="shared" si="25"/>
        <v/>
      </c>
      <c r="Q139" s="22"/>
    </row>
    <row r="140" spans="1:45" x14ac:dyDescent="0.2">
      <c r="A140" s="22" t="s">
        <v>332</v>
      </c>
      <c r="B140" s="80" t="s">
        <v>398</v>
      </c>
      <c r="C140" s="23">
        <v>4681560.82</v>
      </c>
      <c r="D140" s="23">
        <v>2682721.42</v>
      </c>
      <c r="E140" s="23">
        <f t="shared" si="17"/>
        <v>7364282.2400000002</v>
      </c>
      <c r="F140" s="34">
        <v>10</v>
      </c>
      <c r="G140" s="34">
        <v>6</v>
      </c>
      <c r="H140" s="77">
        <f t="shared" si="18"/>
        <v>16</v>
      </c>
      <c r="I140" s="36">
        <f t="shared" si="19"/>
        <v>468156.08200000005</v>
      </c>
      <c r="J140" s="36">
        <f t="shared" si="20"/>
        <v>447120.23666666663</v>
      </c>
      <c r="K140" s="82">
        <f t="shared" si="21"/>
        <v>460267.64</v>
      </c>
      <c r="L140" s="32">
        <f t="shared" si="22"/>
        <v>5.5248618784530384E-2</v>
      </c>
      <c r="M140" s="32">
        <f t="shared" si="23"/>
        <v>3.4883720930232558E-2</v>
      </c>
      <c r="N140" s="32">
        <f t="shared" si="24"/>
        <v>4.5325779036827198E-2</v>
      </c>
      <c r="O140" s="32">
        <f t="shared" si="26"/>
        <v>0.7025495750708215</v>
      </c>
      <c r="P140" s="30" t="str">
        <f t="shared" si="25"/>
        <v/>
      </c>
      <c r="Q140" s="22"/>
    </row>
    <row r="141" spans="1:45" x14ac:dyDescent="0.2">
      <c r="A141" s="22" t="s">
        <v>352</v>
      </c>
      <c r="B141" s="80" t="s">
        <v>418</v>
      </c>
      <c r="C141" s="23">
        <v>5086933.96</v>
      </c>
      <c r="D141" s="23">
        <v>2634891.63</v>
      </c>
      <c r="E141" s="23">
        <f t="shared" si="17"/>
        <v>7721825.5899999999</v>
      </c>
      <c r="F141" s="34">
        <v>7</v>
      </c>
      <c r="G141" s="34">
        <v>4</v>
      </c>
      <c r="H141" s="77">
        <f t="shared" si="18"/>
        <v>11</v>
      </c>
      <c r="I141" s="36">
        <f t="shared" si="19"/>
        <v>726704.85142857139</v>
      </c>
      <c r="J141" s="36">
        <f t="shared" si="20"/>
        <v>658722.90749999997</v>
      </c>
      <c r="K141" s="82">
        <f t="shared" si="21"/>
        <v>701984.14454545453</v>
      </c>
      <c r="L141" s="32">
        <f t="shared" si="22"/>
        <v>3.8674033149171269E-2</v>
      </c>
      <c r="M141" s="32">
        <f t="shared" si="23"/>
        <v>2.3255813953488372E-2</v>
      </c>
      <c r="N141" s="32">
        <f t="shared" si="24"/>
        <v>3.1161473087818695E-2</v>
      </c>
      <c r="O141" s="32">
        <f t="shared" si="26"/>
        <v>0.73371104815864019</v>
      </c>
      <c r="P141" s="30" t="str">
        <f t="shared" si="25"/>
        <v/>
      </c>
      <c r="Q141" s="22"/>
    </row>
    <row r="142" spans="1:45" x14ac:dyDescent="0.2">
      <c r="A142" s="22" t="s">
        <v>349</v>
      </c>
      <c r="B142" s="80" t="s">
        <v>415</v>
      </c>
      <c r="C142" s="23">
        <v>4914860.4000000004</v>
      </c>
      <c r="D142" s="23">
        <v>3299577.4500000007</v>
      </c>
      <c r="E142" s="23">
        <f t="shared" si="17"/>
        <v>8214437.8500000015</v>
      </c>
      <c r="F142" s="34">
        <v>6</v>
      </c>
      <c r="G142" s="34">
        <v>4</v>
      </c>
      <c r="H142" s="77">
        <f t="shared" si="18"/>
        <v>10</v>
      </c>
      <c r="I142" s="36">
        <f t="shared" si="19"/>
        <v>819143.4</v>
      </c>
      <c r="J142" s="36">
        <f t="shared" si="20"/>
        <v>824894.36250000016</v>
      </c>
      <c r="K142" s="82">
        <f t="shared" si="21"/>
        <v>821443.78500000015</v>
      </c>
      <c r="L142" s="32">
        <f t="shared" si="22"/>
        <v>3.3149171270718231E-2</v>
      </c>
      <c r="M142" s="32">
        <f t="shared" si="23"/>
        <v>2.3255813953488372E-2</v>
      </c>
      <c r="N142" s="32">
        <f t="shared" si="24"/>
        <v>2.8328611898016998E-2</v>
      </c>
      <c r="O142" s="32">
        <f t="shared" si="26"/>
        <v>0.76203966005665724</v>
      </c>
      <c r="P142" s="30" t="str">
        <f t="shared" si="25"/>
        <v/>
      </c>
      <c r="Q142" s="22"/>
    </row>
    <row r="143" spans="1:45" x14ac:dyDescent="0.2">
      <c r="A143" s="22" t="s">
        <v>342</v>
      </c>
      <c r="B143" s="80" t="s">
        <v>408</v>
      </c>
      <c r="C143" s="23">
        <v>3496433.42</v>
      </c>
      <c r="D143" s="23">
        <v>2634968.33</v>
      </c>
      <c r="E143" s="23">
        <f t="shared" si="17"/>
        <v>6131401.75</v>
      </c>
      <c r="F143" s="34">
        <v>5</v>
      </c>
      <c r="G143" s="34">
        <v>4</v>
      </c>
      <c r="H143" s="77">
        <f t="shared" si="18"/>
        <v>9</v>
      </c>
      <c r="I143" s="36">
        <f t="shared" si="19"/>
        <v>699286.68400000001</v>
      </c>
      <c r="J143" s="36">
        <f t="shared" si="20"/>
        <v>658742.08250000002</v>
      </c>
      <c r="K143" s="82">
        <f t="shared" si="21"/>
        <v>681266.86111111112</v>
      </c>
      <c r="L143" s="32">
        <f t="shared" si="22"/>
        <v>2.7624309392265192E-2</v>
      </c>
      <c r="M143" s="32">
        <f t="shared" si="23"/>
        <v>2.3255813953488372E-2</v>
      </c>
      <c r="N143" s="32">
        <f t="shared" si="24"/>
        <v>2.5495750708215296E-2</v>
      </c>
      <c r="O143" s="32">
        <f t="shared" si="26"/>
        <v>0.78753541076487255</v>
      </c>
      <c r="P143" s="30" t="str">
        <f t="shared" si="25"/>
        <v/>
      </c>
      <c r="Q143" s="22"/>
    </row>
    <row r="144" spans="1:45" x14ac:dyDescent="0.2">
      <c r="A144" s="22" t="s">
        <v>341</v>
      </c>
      <c r="B144" s="80" t="s">
        <v>407</v>
      </c>
      <c r="C144" s="23">
        <v>1811049.97</v>
      </c>
      <c r="D144" s="23">
        <v>2062928.81</v>
      </c>
      <c r="E144" s="23">
        <f t="shared" si="17"/>
        <v>3873978.7800000003</v>
      </c>
      <c r="F144" s="34">
        <v>5</v>
      </c>
      <c r="G144" s="34">
        <v>4</v>
      </c>
      <c r="H144" s="77">
        <f t="shared" si="18"/>
        <v>9</v>
      </c>
      <c r="I144" s="36">
        <f t="shared" si="19"/>
        <v>362209.99400000001</v>
      </c>
      <c r="J144" s="36">
        <f t="shared" si="20"/>
        <v>515732.20250000001</v>
      </c>
      <c r="K144" s="82">
        <f t="shared" si="21"/>
        <v>430442.08666666667</v>
      </c>
      <c r="L144" s="32">
        <f t="shared" si="22"/>
        <v>2.7624309392265192E-2</v>
      </c>
      <c r="M144" s="32">
        <f t="shared" si="23"/>
        <v>2.3255813953488372E-2</v>
      </c>
      <c r="N144" s="32">
        <f t="shared" si="24"/>
        <v>2.5495750708215296E-2</v>
      </c>
      <c r="O144" s="32">
        <f t="shared" si="26"/>
        <v>0.81303116147308785</v>
      </c>
      <c r="P144" s="30" t="str">
        <f t="shared" si="25"/>
        <v/>
      </c>
      <c r="Q144" s="22"/>
    </row>
    <row r="145" spans="1:17" x14ac:dyDescent="0.2">
      <c r="A145" s="22" t="s">
        <v>328</v>
      </c>
      <c r="B145" s="80" t="s">
        <v>394</v>
      </c>
      <c r="C145" s="23">
        <v>3126402.14</v>
      </c>
      <c r="D145" s="23">
        <v>1890890.1</v>
      </c>
      <c r="E145" s="23">
        <f t="shared" si="17"/>
        <v>5017292.24</v>
      </c>
      <c r="F145" s="34">
        <v>5</v>
      </c>
      <c r="G145" s="34">
        <v>4</v>
      </c>
      <c r="H145" s="77">
        <f t="shared" si="18"/>
        <v>9</v>
      </c>
      <c r="I145" s="36">
        <f t="shared" si="19"/>
        <v>625280.42800000007</v>
      </c>
      <c r="J145" s="36">
        <f t="shared" si="20"/>
        <v>472722.52500000002</v>
      </c>
      <c r="K145" s="82">
        <f t="shared" si="21"/>
        <v>557476.91555555561</v>
      </c>
      <c r="L145" s="32">
        <f t="shared" si="22"/>
        <v>2.7624309392265192E-2</v>
      </c>
      <c r="M145" s="32">
        <f t="shared" si="23"/>
        <v>2.3255813953488372E-2</v>
      </c>
      <c r="N145" s="32">
        <f t="shared" si="24"/>
        <v>2.5495750708215296E-2</v>
      </c>
      <c r="O145" s="32">
        <f t="shared" si="26"/>
        <v>0.83852691218130315</v>
      </c>
      <c r="P145" s="30" t="str">
        <f t="shared" si="25"/>
        <v/>
      </c>
      <c r="Q145" s="22"/>
    </row>
    <row r="146" spans="1:17" x14ac:dyDescent="0.2">
      <c r="A146" s="22" t="s">
        <v>345</v>
      </c>
      <c r="B146" s="80" t="s">
        <v>411</v>
      </c>
      <c r="C146" s="23">
        <v>1686364.01</v>
      </c>
      <c r="D146" s="23">
        <v>1911880.0499999998</v>
      </c>
      <c r="E146" s="23">
        <f t="shared" si="17"/>
        <v>3598244.0599999996</v>
      </c>
      <c r="F146" s="34">
        <v>6</v>
      </c>
      <c r="G146" s="34">
        <v>3</v>
      </c>
      <c r="H146" s="77">
        <f t="shared" si="18"/>
        <v>9</v>
      </c>
      <c r="I146" s="36">
        <f t="shared" si="19"/>
        <v>281060.66833333333</v>
      </c>
      <c r="J146" s="36">
        <f t="shared" si="20"/>
        <v>637293.35</v>
      </c>
      <c r="K146" s="82">
        <f t="shared" si="21"/>
        <v>399804.89555555553</v>
      </c>
      <c r="L146" s="32">
        <f t="shared" si="22"/>
        <v>3.3149171270718231E-2</v>
      </c>
      <c r="M146" s="32">
        <f t="shared" si="23"/>
        <v>1.7441860465116279E-2</v>
      </c>
      <c r="N146" s="32">
        <f t="shared" si="24"/>
        <v>2.5495750708215296E-2</v>
      </c>
      <c r="O146" s="32">
        <f t="shared" si="26"/>
        <v>0.86402266288951846</v>
      </c>
      <c r="P146" s="30" t="str">
        <f t="shared" si="25"/>
        <v/>
      </c>
      <c r="Q146" s="22"/>
    </row>
    <row r="147" spans="1:17" x14ac:dyDescent="0.2">
      <c r="A147" s="22" t="s">
        <v>337</v>
      </c>
      <c r="B147" s="80" t="s">
        <v>403</v>
      </c>
      <c r="C147" s="23">
        <v>2185310.39</v>
      </c>
      <c r="D147" s="23">
        <v>1849018.82</v>
      </c>
      <c r="E147" s="23">
        <f t="shared" si="17"/>
        <v>4034329.21</v>
      </c>
      <c r="F147" s="34">
        <v>6</v>
      </c>
      <c r="G147" s="34">
        <v>2</v>
      </c>
      <c r="H147" s="77">
        <f t="shared" si="18"/>
        <v>8</v>
      </c>
      <c r="I147" s="36">
        <f t="shared" si="19"/>
        <v>364218.39833333337</v>
      </c>
      <c r="J147" s="36">
        <f t="shared" si="20"/>
        <v>924509.41</v>
      </c>
      <c r="K147" s="82">
        <f t="shared" si="21"/>
        <v>504291.15125</v>
      </c>
      <c r="L147" s="32">
        <f t="shared" si="22"/>
        <v>3.3149171270718231E-2</v>
      </c>
      <c r="M147" s="32">
        <f t="shared" si="23"/>
        <v>1.1627906976744186E-2</v>
      </c>
      <c r="N147" s="32">
        <f t="shared" si="24"/>
        <v>2.2662889518413599E-2</v>
      </c>
      <c r="O147" s="32">
        <f t="shared" si="26"/>
        <v>0.88668555240793201</v>
      </c>
      <c r="P147" s="30" t="str">
        <f t="shared" si="25"/>
        <v/>
      </c>
      <c r="Q147" s="22"/>
    </row>
    <row r="148" spans="1:17" x14ac:dyDescent="0.2">
      <c r="A148" s="22" t="s">
        <v>334</v>
      </c>
      <c r="B148" s="80" t="s">
        <v>400</v>
      </c>
      <c r="C148" s="23">
        <v>1146205.1200000001</v>
      </c>
      <c r="D148" s="23">
        <v>1878239.33</v>
      </c>
      <c r="E148" s="23">
        <f t="shared" si="17"/>
        <v>3024444.45</v>
      </c>
      <c r="F148" s="30">
        <v>4</v>
      </c>
      <c r="G148" s="34">
        <v>3</v>
      </c>
      <c r="H148" s="77">
        <f t="shared" si="18"/>
        <v>7</v>
      </c>
      <c r="I148" s="36">
        <f t="shared" si="19"/>
        <v>286551.28000000003</v>
      </c>
      <c r="J148" s="36">
        <f t="shared" si="20"/>
        <v>626079.77666666673</v>
      </c>
      <c r="K148" s="82">
        <f t="shared" si="21"/>
        <v>432063.49285714288</v>
      </c>
      <c r="L148" s="32">
        <f t="shared" si="22"/>
        <v>2.2099447513812154E-2</v>
      </c>
      <c r="M148" s="32">
        <f t="shared" si="23"/>
        <v>1.7441860465116279E-2</v>
      </c>
      <c r="N148" s="32">
        <f t="shared" si="24"/>
        <v>1.9830028328611898E-2</v>
      </c>
      <c r="O148" s="32">
        <f t="shared" si="26"/>
        <v>0.90651558073654392</v>
      </c>
      <c r="P148" s="30" t="str">
        <f t="shared" si="25"/>
        <v/>
      </c>
      <c r="Q148" s="22"/>
    </row>
    <row r="149" spans="1:17" x14ac:dyDescent="0.2">
      <c r="A149" s="22" t="s">
        <v>350</v>
      </c>
      <c r="B149" s="80" t="s">
        <v>416</v>
      </c>
      <c r="C149" s="23">
        <v>1349682.5</v>
      </c>
      <c r="D149" s="23">
        <v>1833767.3399999999</v>
      </c>
      <c r="E149" s="23">
        <f t="shared" si="17"/>
        <v>3183449.84</v>
      </c>
      <c r="F149" s="34">
        <v>3</v>
      </c>
      <c r="G149" s="34">
        <v>3</v>
      </c>
      <c r="H149" s="77">
        <f t="shared" si="18"/>
        <v>6</v>
      </c>
      <c r="I149" s="36">
        <f t="shared" si="19"/>
        <v>449894.16666666669</v>
      </c>
      <c r="J149" s="36">
        <f t="shared" si="20"/>
        <v>611255.77999999991</v>
      </c>
      <c r="K149" s="82">
        <f t="shared" si="21"/>
        <v>530574.97333333327</v>
      </c>
      <c r="L149" s="32">
        <f t="shared" si="22"/>
        <v>1.6574585635359115E-2</v>
      </c>
      <c r="M149" s="32">
        <f t="shared" si="23"/>
        <v>1.7441860465116279E-2</v>
      </c>
      <c r="N149" s="32">
        <f t="shared" si="24"/>
        <v>1.69971671388102E-2</v>
      </c>
      <c r="O149" s="32">
        <f t="shared" si="26"/>
        <v>0.92351274787535409</v>
      </c>
      <c r="P149" s="30" t="str">
        <f t="shared" si="25"/>
        <v/>
      </c>
      <c r="Q149" s="22"/>
    </row>
    <row r="150" spans="1:17" x14ac:dyDescent="0.2">
      <c r="A150" s="22" t="s">
        <v>333</v>
      </c>
      <c r="B150" s="80" t="s">
        <v>399</v>
      </c>
      <c r="C150" s="23">
        <v>2460324.4500000002</v>
      </c>
      <c r="D150" s="23">
        <v>1137589</v>
      </c>
      <c r="E150" s="23">
        <f t="shared" si="17"/>
        <v>3597913.45</v>
      </c>
      <c r="F150" s="30">
        <v>4</v>
      </c>
      <c r="G150" s="34">
        <v>2</v>
      </c>
      <c r="H150" s="77">
        <f t="shared" si="18"/>
        <v>6</v>
      </c>
      <c r="I150" s="36">
        <f t="shared" si="19"/>
        <v>615081.11250000005</v>
      </c>
      <c r="J150" s="36">
        <f t="shared" si="20"/>
        <v>568794.5</v>
      </c>
      <c r="K150" s="82">
        <f t="shared" si="21"/>
        <v>599652.2416666667</v>
      </c>
      <c r="L150" s="32">
        <f t="shared" si="22"/>
        <v>2.2099447513812154E-2</v>
      </c>
      <c r="M150" s="32">
        <f t="shared" si="23"/>
        <v>1.1627906976744186E-2</v>
      </c>
      <c r="N150" s="32">
        <f t="shared" si="24"/>
        <v>1.69971671388102E-2</v>
      </c>
      <c r="O150" s="32">
        <f t="shared" si="26"/>
        <v>0.94050991501416425</v>
      </c>
      <c r="P150" s="30" t="str">
        <f t="shared" si="25"/>
        <v/>
      </c>
      <c r="Q150" s="22"/>
    </row>
    <row r="151" spans="1:17" x14ac:dyDescent="0.2">
      <c r="A151" s="22" t="s">
        <v>338</v>
      </c>
      <c r="B151" s="80" t="s">
        <v>404</v>
      </c>
      <c r="C151" s="23"/>
      <c r="D151" s="23">
        <v>3483896.78</v>
      </c>
      <c r="E151" s="23">
        <f t="shared" si="17"/>
        <v>3483896.78</v>
      </c>
      <c r="G151" s="34">
        <v>5</v>
      </c>
      <c r="H151" s="77">
        <f t="shared" si="18"/>
        <v>5</v>
      </c>
      <c r="I151" s="36"/>
      <c r="J151" s="36">
        <f t="shared" ref="J151:K155" si="27">D151/G151</f>
        <v>696779.35599999991</v>
      </c>
      <c r="K151" s="82">
        <f t="shared" si="27"/>
        <v>696779.35599999991</v>
      </c>
      <c r="L151" s="32">
        <f t="shared" si="22"/>
        <v>0</v>
      </c>
      <c r="M151" s="32">
        <f t="shared" si="23"/>
        <v>2.9069767441860465E-2</v>
      </c>
      <c r="N151" s="32">
        <f t="shared" si="24"/>
        <v>1.4164305949008499E-2</v>
      </c>
      <c r="O151" s="32">
        <f t="shared" si="26"/>
        <v>0.95467422096317278</v>
      </c>
      <c r="P151" s="30" t="str">
        <f t="shared" si="25"/>
        <v/>
      </c>
      <c r="Q151" s="22"/>
    </row>
    <row r="152" spans="1:17" x14ac:dyDescent="0.2">
      <c r="A152" s="22" t="s">
        <v>336</v>
      </c>
      <c r="B152" s="80" t="s">
        <v>402</v>
      </c>
      <c r="C152" s="23">
        <v>2978939.39</v>
      </c>
      <c r="D152" s="23">
        <v>1546054.77</v>
      </c>
      <c r="E152" s="23">
        <f t="shared" si="17"/>
        <v>4524994.16</v>
      </c>
      <c r="F152" s="34">
        <v>2</v>
      </c>
      <c r="G152" s="34">
        <v>3</v>
      </c>
      <c r="H152" s="77">
        <f t="shared" si="18"/>
        <v>5</v>
      </c>
      <c r="I152" s="36">
        <f>C152/F152</f>
        <v>1489469.6950000001</v>
      </c>
      <c r="J152" s="36">
        <f t="shared" si="27"/>
        <v>515351.59</v>
      </c>
      <c r="K152" s="82">
        <f t="shared" si="27"/>
        <v>904998.83200000005</v>
      </c>
      <c r="L152" s="32">
        <f t="shared" si="22"/>
        <v>1.1049723756906077E-2</v>
      </c>
      <c r="M152" s="32">
        <f t="shared" si="23"/>
        <v>1.7441860465116279E-2</v>
      </c>
      <c r="N152" s="32">
        <f t="shared" si="24"/>
        <v>1.4164305949008499E-2</v>
      </c>
      <c r="O152" s="32">
        <f t="shared" si="26"/>
        <v>0.96883852691218131</v>
      </c>
      <c r="P152" s="30" t="str">
        <f t="shared" si="25"/>
        <v/>
      </c>
      <c r="Q152" s="22"/>
    </row>
    <row r="153" spans="1:17" x14ac:dyDescent="0.2">
      <c r="A153" s="22" t="s">
        <v>344</v>
      </c>
      <c r="B153" s="80" t="s">
        <v>410</v>
      </c>
      <c r="C153" s="23">
        <v>3493988.33</v>
      </c>
      <c r="D153" s="23">
        <v>1389806.7</v>
      </c>
      <c r="E153" s="23">
        <f t="shared" si="17"/>
        <v>4883795.03</v>
      </c>
      <c r="F153" s="30">
        <v>3</v>
      </c>
      <c r="G153" s="34">
        <v>2</v>
      </c>
      <c r="H153" s="77">
        <f t="shared" si="18"/>
        <v>5</v>
      </c>
      <c r="I153" s="36">
        <f>C153/F153</f>
        <v>1164662.7766666666</v>
      </c>
      <c r="J153" s="36">
        <f t="shared" si="27"/>
        <v>694903.35</v>
      </c>
      <c r="K153" s="82">
        <f t="shared" si="27"/>
        <v>976759.00600000005</v>
      </c>
      <c r="L153" s="32">
        <f t="shared" si="22"/>
        <v>1.6574585635359115E-2</v>
      </c>
      <c r="M153" s="32">
        <f t="shared" si="23"/>
        <v>1.1627906976744186E-2</v>
      </c>
      <c r="N153" s="32">
        <f t="shared" si="24"/>
        <v>1.4164305949008499E-2</v>
      </c>
      <c r="O153" s="32">
        <f t="shared" si="26"/>
        <v>0.98300283286118983</v>
      </c>
      <c r="P153" s="30" t="str">
        <f t="shared" si="25"/>
        <v/>
      </c>
      <c r="Q153" s="22"/>
    </row>
    <row r="154" spans="1:17" x14ac:dyDescent="0.2">
      <c r="A154" s="22" t="s">
        <v>339</v>
      </c>
      <c r="B154" s="80" t="s">
        <v>405</v>
      </c>
      <c r="C154" s="23">
        <v>1667890</v>
      </c>
      <c r="D154" s="23">
        <v>857509.25</v>
      </c>
      <c r="E154" s="23">
        <f t="shared" si="17"/>
        <v>2525399.25</v>
      </c>
      <c r="F154" s="34">
        <v>2</v>
      </c>
      <c r="G154" s="34">
        <v>2</v>
      </c>
      <c r="H154" s="77">
        <f t="shared" si="18"/>
        <v>4</v>
      </c>
      <c r="I154" s="36">
        <f>C154/F154</f>
        <v>833945</v>
      </c>
      <c r="J154" s="36">
        <f t="shared" si="27"/>
        <v>428754.625</v>
      </c>
      <c r="K154" s="82">
        <f t="shared" si="27"/>
        <v>631349.8125</v>
      </c>
      <c r="L154" s="32">
        <f t="shared" si="22"/>
        <v>1.1049723756906077E-2</v>
      </c>
      <c r="M154" s="32">
        <f t="shared" si="23"/>
        <v>1.1627906976744186E-2</v>
      </c>
      <c r="N154" s="32">
        <f t="shared" si="24"/>
        <v>1.1331444759206799E-2</v>
      </c>
      <c r="O154" s="32">
        <f t="shared" si="26"/>
        <v>0.99433427762039661</v>
      </c>
      <c r="P154" s="30" t="str">
        <f t="shared" si="25"/>
        <v/>
      </c>
      <c r="Q154" s="22"/>
    </row>
    <row r="155" spans="1:17" ht="16" thickBot="1" x14ac:dyDescent="0.25">
      <c r="A155" s="22" t="s">
        <v>351</v>
      </c>
      <c r="B155" s="81" t="s">
        <v>417</v>
      </c>
      <c r="C155" s="23">
        <v>458196.6</v>
      </c>
      <c r="D155" s="23">
        <v>608219.91999999993</v>
      </c>
      <c r="E155" s="23">
        <f t="shared" si="17"/>
        <v>1066416.52</v>
      </c>
      <c r="F155" s="30">
        <v>1</v>
      </c>
      <c r="G155" s="34">
        <v>1</v>
      </c>
      <c r="H155" s="78">
        <f t="shared" si="18"/>
        <v>2</v>
      </c>
      <c r="I155" s="36">
        <f>C155/F155</f>
        <v>458196.6</v>
      </c>
      <c r="J155" s="36">
        <f t="shared" si="27"/>
        <v>608219.91999999993</v>
      </c>
      <c r="K155" s="83">
        <f t="shared" si="27"/>
        <v>533208.26</v>
      </c>
      <c r="L155" s="32">
        <f t="shared" si="22"/>
        <v>5.5248618784530384E-3</v>
      </c>
      <c r="M155" s="32">
        <f t="shared" si="23"/>
        <v>5.8139534883720929E-3</v>
      </c>
      <c r="N155" s="32">
        <f t="shared" si="24"/>
        <v>5.6657223796033997E-3</v>
      </c>
      <c r="O155" s="32">
        <f t="shared" si="26"/>
        <v>1</v>
      </c>
      <c r="P155" s="30" t="str">
        <f t="shared" si="25"/>
        <v/>
      </c>
      <c r="Q155" s="22"/>
    </row>
    <row r="156" spans="1:17" x14ac:dyDescent="0.2">
      <c r="A156" s="22"/>
      <c r="B156" s="30"/>
      <c r="C156" s="23">
        <f>SUM(C131:C155)</f>
        <v>105645640.88000003</v>
      </c>
      <c r="D156" s="23">
        <f>SUM(D131:D155)</f>
        <v>105101925.38999999</v>
      </c>
      <c r="E156" s="23">
        <f t="shared" ref="E156" si="28">SUM(C156:D156)</f>
        <v>210747566.27000001</v>
      </c>
      <c r="F156" s="30">
        <f t="shared" ref="F156:G156" si="29">SUM(F131:F155)</f>
        <v>181</v>
      </c>
      <c r="G156" s="34">
        <f t="shared" si="29"/>
        <v>172</v>
      </c>
      <c r="H156" s="77">
        <f t="shared" ref="H156" si="30">SUM(F156:G156)</f>
        <v>353</v>
      </c>
      <c r="I156" s="36"/>
      <c r="J156" s="36"/>
      <c r="K156" s="36"/>
      <c r="L156" s="22"/>
    </row>
    <row r="157" spans="1:17" x14ac:dyDescent="0.2">
      <c r="A157" s="22"/>
      <c r="B157" s="22"/>
      <c r="C157" s="23"/>
      <c r="D157" s="23"/>
      <c r="F157" s="34"/>
      <c r="G157" s="36"/>
      <c r="H157" s="36"/>
      <c r="I157" s="22"/>
    </row>
    <row r="158" spans="1:17" x14ac:dyDescent="0.2">
      <c r="A158" s="22"/>
      <c r="B158" s="22"/>
      <c r="C158" s="23"/>
      <c r="D158" s="23"/>
      <c r="E158" s="34"/>
      <c r="F158" s="34"/>
      <c r="G158" s="36"/>
      <c r="H158" s="36"/>
      <c r="I158" s="22"/>
    </row>
    <row r="159" spans="1:17" x14ac:dyDescent="0.2">
      <c r="A159" s="22"/>
      <c r="B159" s="22"/>
      <c r="C159" s="23"/>
      <c r="D159" s="141" t="s">
        <v>919</v>
      </c>
      <c r="E159" s="142"/>
      <c r="F159" s="142"/>
      <c r="G159" s="142"/>
      <c r="H159" s="143"/>
      <c r="I159" s="22"/>
    </row>
    <row r="160" spans="1:17" ht="80" x14ac:dyDescent="0.2">
      <c r="A160" s="22"/>
      <c r="B160" s="22"/>
      <c r="C160" s="23"/>
      <c r="D160" s="49"/>
      <c r="E160" s="50" t="s">
        <v>920</v>
      </c>
      <c r="F160" s="50" t="s">
        <v>925</v>
      </c>
      <c r="G160" s="50" t="s">
        <v>930</v>
      </c>
      <c r="H160" s="51" t="s">
        <v>931</v>
      </c>
      <c r="I160" s="22"/>
    </row>
    <row r="161" spans="1:13" x14ac:dyDescent="0.2">
      <c r="A161" s="22"/>
      <c r="B161" s="22"/>
      <c r="C161" s="23"/>
      <c r="D161" s="49" t="s">
        <v>924</v>
      </c>
      <c r="E161" s="52">
        <f>(SUMPRODUCT(C131:C155,F131:F155)/SUM(F131:F155))</f>
        <v>5820415.4061325975</v>
      </c>
      <c r="F161" s="52">
        <f>QUARTILE(I131:I155,2)</f>
        <v>608469.06940789474</v>
      </c>
      <c r="G161" s="52">
        <f>QUARTILE(I131:I155,0)</f>
        <v>281060.66833333333</v>
      </c>
      <c r="H161" s="53">
        <f>QUARTILE(I131:I155,4)</f>
        <v>1489469.6950000001</v>
      </c>
      <c r="I161" s="22"/>
    </row>
    <row r="162" spans="1:13" x14ac:dyDescent="0.2">
      <c r="A162" s="22"/>
      <c r="B162" s="22"/>
      <c r="C162" s="23"/>
      <c r="D162" s="54" t="s">
        <v>923</v>
      </c>
      <c r="E162" s="55">
        <f>(SUMPRODUCT(D131:D155,G131:G155)/SUM(G131:G155))</f>
        <v>8431979.9701744225</v>
      </c>
      <c r="F162" s="55">
        <f>QUARTILE(J131:J155,2)</f>
        <v>626079.77666666673</v>
      </c>
      <c r="G162" s="55">
        <f>QUARTILE(J131:J155,0)</f>
        <v>422526.13125000003</v>
      </c>
      <c r="H162" s="56">
        <f>QUARTILE(J131:J155,4)</f>
        <v>924509.41</v>
      </c>
      <c r="I162" s="22"/>
    </row>
    <row r="163" spans="1:13" x14ac:dyDescent="0.2">
      <c r="A163" s="22"/>
      <c r="B163" s="22"/>
      <c r="C163" s="23"/>
      <c r="D163" s="23"/>
      <c r="E163" s="34"/>
      <c r="F163" s="34"/>
      <c r="G163" s="36"/>
      <c r="H163" s="36"/>
      <c r="I163" s="22"/>
    </row>
    <row r="164" spans="1:13" x14ac:dyDescent="0.2">
      <c r="A164" s="22"/>
      <c r="B164" s="22"/>
      <c r="C164" s="23"/>
      <c r="D164" s="23"/>
      <c r="E164" s="34"/>
      <c r="F164" s="34"/>
      <c r="G164" s="36"/>
      <c r="H164" s="36"/>
    </row>
    <row r="165" spans="1:13" ht="16" thickBot="1" x14ac:dyDescent="0.25">
      <c r="B165" s="30"/>
    </row>
    <row r="166" spans="1:13" x14ac:dyDescent="0.2">
      <c r="A166" s="64"/>
      <c r="B166" s="137" t="s">
        <v>241</v>
      </c>
      <c r="C166" s="138"/>
      <c r="D166" s="138"/>
      <c r="E166" s="138"/>
      <c r="F166" s="138"/>
      <c r="G166" s="138"/>
      <c r="H166" s="137" t="s">
        <v>327</v>
      </c>
      <c r="I166" s="138"/>
      <c r="J166" s="138"/>
      <c r="K166" s="138"/>
      <c r="L166" s="138"/>
      <c r="M166" s="139"/>
    </row>
    <row r="167" spans="1:13" x14ac:dyDescent="0.2">
      <c r="A167" s="24"/>
      <c r="B167" s="24" t="s">
        <v>236</v>
      </c>
      <c r="C167" s="57" t="s">
        <v>237</v>
      </c>
      <c r="D167" s="57" t="s">
        <v>945</v>
      </c>
      <c r="E167" s="57" t="s">
        <v>238</v>
      </c>
      <c r="F167" s="57" t="s">
        <v>239</v>
      </c>
      <c r="G167" s="57" t="s">
        <v>234</v>
      </c>
      <c r="H167" s="24" t="s">
        <v>236</v>
      </c>
      <c r="I167" s="57" t="s">
        <v>237</v>
      </c>
      <c r="J167" s="57" t="s">
        <v>945</v>
      </c>
      <c r="K167" s="57" t="s">
        <v>238</v>
      </c>
      <c r="L167" s="57" t="s">
        <v>239</v>
      </c>
      <c r="M167" s="58" t="s">
        <v>234</v>
      </c>
    </row>
    <row r="168" spans="1:13" x14ac:dyDescent="0.2">
      <c r="A168" s="24" t="s">
        <v>74</v>
      </c>
      <c r="B168" s="59">
        <f>'D4'!B103</f>
        <v>587390609.3499999</v>
      </c>
      <c r="C168" s="52">
        <f>'D4'!B106</f>
        <v>623381865.67000008</v>
      </c>
      <c r="D168" s="87">
        <f>SUM(B168:C168)</f>
        <v>1210772475.02</v>
      </c>
      <c r="E168" s="52">
        <f>'D4'!B109</f>
        <v>1861723.6500000001</v>
      </c>
      <c r="F168" s="52">
        <f>'D4'!B112</f>
        <v>60935728.140000001</v>
      </c>
      <c r="G168" s="52">
        <f>'D4'!B115</f>
        <v>40340278.739999995</v>
      </c>
      <c r="H168" s="59">
        <f>'D4'!N103</f>
        <v>45126914.840000004</v>
      </c>
      <c r="I168" s="52">
        <f>'D4'!N106</f>
        <v>38804474.68</v>
      </c>
      <c r="J168" s="87">
        <f>SUM(H168:I168)</f>
        <v>83931389.520000011</v>
      </c>
      <c r="K168" s="52">
        <f>'D4'!N109</f>
        <v>199000.6</v>
      </c>
      <c r="L168" s="52">
        <f>'D4'!N112</f>
        <v>16668021.15</v>
      </c>
      <c r="M168" s="60">
        <f>'D4'!N115</f>
        <v>0</v>
      </c>
    </row>
    <row r="169" spans="1:13" x14ac:dyDescent="0.2">
      <c r="A169" s="24" t="s">
        <v>83</v>
      </c>
      <c r="B169" s="59">
        <f>'D4'!B167</f>
        <v>299520073.64999998</v>
      </c>
      <c r="C169" s="52">
        <f>'D4'!B173</f>
        <v>451548472.59000003</v>
      </c>
      <c r="D169" s="87">
        <f t="shared" ref="D169:D181" si="31">SUM(B169:C169)</f>
        <v>751068546.24000001</v>
      </c>
      <c r="E169" s="52">
        <f>'D4'!B179</f>
        <v>880064.53</v>
      </c>
      <c r="F169" s="52">
        <f>'D4'!B185</f>
        <v>34724016.920000002</v>
      </c>
      <c r="G169" s="52">
        <f>'D4'!B191</f>
        <v>31858898.609999996</v>
      </c>
      <c r="H169" s="59">
        <f>'D4'!N167</f>
        <v>30729156.670000002</v>
      </c>
      <c r="I169" s="52">
        <f>'D4'!N173</f>
        <v>27617122.499999993</v>
      </c>
      <c r="J169" s="87">
        <f t="shared" ref="J169:J181" si="32">SUM(H169:I169)</f>
        <v>58346279.169999994</v>
      </c>
      <c r="K169" s="52">
        <f>'D4'!N179</f>
        <v>199934.16</v>
      </c>
      <c r="L169" s="52">
        <f>'D4'!N185</f>
        <v>11943370.51</v>
      </c>
      <c r="M169" s="60">
        <f>'D4'!N191</f>
        <v>0</v>
      </c>
    </row>
    <row r="170" spans="1:13" x14ac:dyDescent="0.2">
      <c r="A170" s="24" t="s">
        <v>81</v>
      </c>
      <c r="B170" s="59">
        <f>'D4'!B130</f>
        <v>97494127.069999993</v>
      </c>
      <c r="C170" s="52">
        <f>'D4'!B137</f>
        <v>142884946.16999999</v>
      </c>
      <c r="D170" s="87">
        <f t="shared" si="31"/>
        <v>240379073.23999998</v>
      </c>
      <c r="E170" s="52">
        <f>'D4'!B144</f>
        <v>1039214.3099999999</v>
      </c>
      <c r="F170" s="52">
        <f>'D4'!B151</f>
        <v>17431855.73</v>
      </c>
      <c r="G170" s="52">
        <f>'D4'!B158</f>
        <v>6228215.4199999999</v>
      </c>
      <c r="H170" s="59">
        <f>'D4'!N130</f>
        <v>3491607.07</v>
      </c>
      <c r="I170" s="52">
        <f>'D4'!N137</f>
        <v>10080449.189999999</v>
      </c>
      <c r="J170" s="87">
        <f t="shared" si="32"/>
        <v>13572056.26</v>
      </c>
      <c r="K170" s="52">
        <f>'D4'!N144</f>
        <v>159372.31</v>
      </c>
      <c r="L170" s="52">
        <f>'D4'!N151</f>
        <v>4621747.55</v>
      </c>
      <c r="M170" s="60">
        <f>'D4'!N158</f>
        <v>0</v>
      </c>
    </row>
    <row r="171" spans="1:13" x14ac:dyDescent="0.2">
      <c r="A171" s="24" t="s">
        <v>86</v>
      </c>
      <c r="B171" s="59">
        <f>'D4'!B170</f>
        <v>113488765.07000001</v>
      </c>
      <c r="C171" s="52">
        <f>'D4'!B176</f>
        <v>134867626.66</v>
      </c>
      <c r="D171" s="87">
        <f t="shared" si="31"/>
        <v>248356391.73000002</v>
      </c>
      <c r="E171" s="52">
        <f>'D4'!B182</f>
        <v>478099.16</v>
      </c>
      <c r="F171" s="52">
        <f>'D4'!B188</f>
        <v>15880520.299999999</v>
      </c>
      <c r="G171" s="52">
        <f>'D4'!B194</f>
        <v>9197587.8000000007</v>
      </c>
      <c r="H171" s="59">
        <f>'D4'!N170</f>
        <v>10077364.189999999</v>
      </c>
      <c r="I171" s="52">
        <f>'D4'!N176</f>
        <v>10190281.809999999</v>
      </c>
      <c r="J171" s="87">
        <f t="shared" si="32"/>
        <v>20267646</v>
      </c>
      <c r="K171" s="52">
        <f>'D4'!N182</f>
        <v>278091.15999999997</v>
      </c>
      <c r="L171" s="52">
        <f>'D4'!N188</f>
        <v>6784807.3399999999</v>
      </c>
      <c r="M171" s="60">
        <f>'D4'!N194</f>
        <v>0</v>
      </c>
    </row>
    <row r="172" spans="1:13" x14ac:dyDescent="0.2">
      <c r="A172" s="24" t="s">
        <v>84</v>
      </c>
      <c r="B172" s="59">
        <f>'D4'!B168</f>
        <v>77189358.429999992</v>
      </c>
      <c r="C172" s="52">
        <f>'D4'!B174</f>
        <v>121996895.52000001</v>
      </c>
      <c r="D172" s="87">
        <f t="shared" si="31"/>
        <v>199186253.94999999</v>
      </c>
      <c r="E172" s="52">
        <f>'D4'!B180</f>
        <v>99900</v>
      </c>
      <c r="F172" s="52">
        <f>'D4'!B186</f>
        <v>6223089.9100000001</v>
      </c>
      <c r="G172" s="52">
        <f>'D4'!B192</f>
        <v>145000</v>
      </c>
      <c r="H172" s="59">
        <f>'D4'!N168</f>
        <v>4506206.96</v>
      </c>
      <c r="I172" s="52">
        <f>'D4'!N174</f>
        <v>1484961.6</v>
      </c>
      <c r="J172" s="87">
        <f t="shared" si="32"/>
        <v>5991168.5600000005</v>
      </c>
      <c r="K172" s="52">
        <f>'D4'!N180</f>
        <v>0</v>
      </c>
      <c r="L172" s="52">
        <f>'D4'!N186</f>
        <v>933621.77</v>
      </c>
      <c r="M172" s="60">
        <f>'D4'!N192</f>
        <v>0</v>
      </c>
    </row>
    <row r="173" spans="1:13" x14ac:dyDescent="0.2">
      <c r="A173" s="24" t="s">
        <v>82</v>
      </c>
      <c r="B173" s="59">
        <f>'D4'!B166</f>
        <v>51618365.189999998</v>
      </c>
      <c r="C173" s="52">
        <f>'D4'!B172</f>
        <v>72678132.329999998</v>
      </c>
      <c r="D173" s="87">
        <f t="shared" si="31"/>
        <v>124296497.52</v>
      </c>
      <c r="E173" s="52">
        <f>'D4'!B178</f>
        <v>0</v>
      </c>
      <c r="F173" s="52">
        <f>'D4'!B184</f>
        <v>7211877.9700000007</v>
      </c>
      <c r="G173" s="52">
        <f>'D4'!B190</f>
        <v>5822279.040000001</v>
      </c>
      <c r="H173" s="59">
        <f>'D4'!N166</f>
        <v>3269677.67</v>
      </c>
      <c r="I173" s="52">
        <f>'D4'!N172</f>
        <v>3538966.1900000004</v>
      </c>
      <c r="J173" s="87">
        <f t="shared" si="32"/>
        <v>6808643.8600000003</v>
      </c>
      <c r="K173" s="52">
        <f>'D4'!N178</f>
        <v>0</v>
      </c>
      <c r="L173" s="52">
        <f>'D4'!N184</f>
        <v>1373318.49</v>
      </c>
      <c r="M173" s="60">
        <f>'D4'!N190</f>
        <v>0</v>
      </c>
    </row>
    <row r="174" spans="1:13" x14ac:dyDescent="0.2">
      <c r="A174" s="24" t="s">
        <v>85</v>
      </c>
      <c r="B174" s="59">
        <f>'D4'!B169</f>
        <v>54612637.439999998</v>
      </c>
      <c r="C174" s="52">
        <f>'D4'!B175</f>
        <v>70344249.390000001</v>
      </c>
      <c r="D174" s="87">
        <f t="shared" si="31"/>
        <v>124956886.83</v>
      </c>
      <c r="E174" s="52">
        <f>'D4'!B181</f>
        <v>0</v>
      </c>
      <c r="F174" s="52">
        <f>'D4'!B187</f>
        <v>4275744.16</v>
      </c>
      <c r="G174" s="52">
        <f>'D4'!B193</f>
        <v>7419322.8599999994</v>
      </c>
      <c r="H174" s="59">
        <f>'D4'!N169</f>
        <v>1164420.6499999999</v>
      </c>
      <c r="I174" s="52">
        <f>'D4'!N175</f>
        <v>2032567.2100000002</v>
      </c>
      <c r="J174" s="87">
        <f t="shared" si="32"/>
        <v>3196987.8600000003</v>
      </c>
      <c r="K174" s="52">
        <f>'D4'!N181</f>
        <v>0</v>
      </c>
      <c r="L174" s="52">
        <f>'D4'!N187</f>
        <v>776623.1</v>
      </c>
      <c r="M174" s="60">
        <f>'D4'!N193</f>
        <v>0</v>
      </c>
    </row>
    <row r="175" spans="1:13" x14ac:dyDescent="0.2">
      <c r="A175" s="24" t="s">
        <v>78</v>
      </c>
      <c r="B175" s="59">
        <f>'D4'!B127</f>
        <v>30256942.649999999</v>
      </c>
      <c r="C175" s="52">
        <f>'D4'!B134</f>
        <v>36795977.119999997</v>
      </c>
      <c r="D175" s="87">
        <f t="shared" si="31"/>
        <v>67052919.769999996</v>
      </c>
      <c r="E175" s="52">
        <f>'D4'!B141</f>
        <v>16250</v>
      </c>
      <c r="F175" s="52">
        <f>'D4'!B148</f>
        <v>1952179.6</v>
      </c>
      <c r="G175" s="52">
        <f>'D4'!B155</f>
        <v>3876953.91</v>
      </c>
      <c r="H175" s="59">
        <f>'D4'!N127</f>
        <v>2488978.2200000002</v>
      </c>
      <c r="I175" s="52">
        <f>'D4'!N134</f>
        <v>3633182.7100000004</v>
      </c>
      <c r="J175" s="87">
        <f t="shared" si="32"/>
        <v>6122160.9300000006</v>
      </c>
      <c r="K175" s="52">
        <f>'D4'!N141</f>
        <v>0</v>
      </c>
      <c r="L175" s="52">
        <f>'D4'!N148</f>
        <v>727250</v>
      </c>
      <c r="M175" s="60">
        <f>'D4'!N155</f>
        <v>0</v>
      </c>
    </row>
    <row r="176" spans="1:13" x14ac:dyDescent="0.2">
      <c r="A176" s="24" t="s">
        <v>76</v>
      </c>
      <c r="B176" s="59">
        <f>'D4'!B125</f>
        <v>23217356.060000002</v>
      </c>
      <c r="C176" s="52">
        <f>'D4'!B132</f>
        <v>31750912.789999992</v>
      </c>
      <c r="D176" s="87">
        <f t="shared" si="31"/>
        <v>54968268.849999994</v>
      </c>
      <c r="E176" s="52">
        <f>'D4'!B139</f>
        <v>116092</v>
      </c>
      <c r="F176" s="52">
        <f>'D4'!B146</f>
        <v>2803234.94</v>
      </c>
      <c r="G176" s="52">
        <f>'D4'!B153</f>
        <v>1717690.17</v>
      </c>
      <c r="H176" s="59">
        <f>'D4'!N125</f>
        <v>3548480.19</v>
      </c>
      <c r="I176" s="52">
        <f>'D4'!N132</f>
        <v>5061733.01</v>
      </c>
      <c r="J176" s="87">
        <f t="shared" si="32"/>
        <v>8610213.1999999993</v>
      </c>
      <c r="K176" s="52">
        <f>'D4'!N139</f>
        <v>116092</v>
      </c>
      <c r="L176" s="52">
        <f>'D4'!N146</f>
        <v>1336589.19</v>
      </c>
      <c r="M176" s="60">
        <f>'D4'!N153</f>
        <v>0</v>
      </c>
    </row>
    <row r="177" spans="1:13" x14ac:dyDescent="0.2">
      <c r="A177" s="24" t="s">
        <v>79</v>
      </c>
      <c r="B177" s="59">
        <f>'D4'!B128</f>
        <v>21428490.41</v>
      </c>
      <c r="C177" s="52">
        <f>'D4'!B135</f>
        <v>20512402.949999999</v>
      </c>
      <c r="D177" s="87">
        <f t="shared" si="31"/>
        <v>41940893.359999999</v>
      </c>
      <c r="E177" s="52">
        <f>'D4'!B142</f>
        <v>0</v>
      </c>
      <c r="F177" s="52">
        <f>'D4'!B149</f>
        <v>1665814.77</v>
      </c>
      <c r="G177" s="52">
        <f>'D4'!B156</f>
        <v>2186440.6900000004</v>
      </c>
      <c r="H177" s="59">
        <f>'D4'!N128</f>
        <v>954354.44</v>
      </c>
      <c r="I177" s="52">
        <f>'D4'!N135</f>
        <v>1836612.25</v>
      </c>
      <c r="J177" s="87">
        <f t="shared" si="32"/>
        <v>2790966.69</v>
      </c>
      <c r="K177" s="52">
        <f>'D4'!N142</f>
        <v>0</v>
      </c>
      <c r="L177" s="52">
        <f>'D4'!N149</f>
        <v>474127.5</v>
      </c>
      <c r="M177" s="60">
        <f>'D4'!N156</f>
        <v>0</v>
      </c>
    </row>
    <row r="178" spans="1:13" x14ac:dyDescent="0.2">
      <c r="A178" s="24" t="s">
        <v>80</v>
      </c>
      <c r="B178" s="59">
        <f>'D4'!B129</f>
        <v>15444625.810000001</v>
      </c>
      <c r="C178" s="52">
        <f>'D4'!B136</f>
        <v>16880929.850000001</v>
      </c>
      <c r="D178" s="87">
        <f t="shared" si="31"/>
        <v>32325555.660000004</v>
      </c>
      <c r="E178" s="52">
        <f>'D4'!B143</f>
        <v>79977.56</v>
      </c>
      <c r="F178" s="52">
        <f>'D4'!B150</f>
        <v>2202560.7800000003</v>
      </c>
      <c r="G178" s="52">
        <f>'D4'!B157</f>
        <v>3231514.55</v>
      </c>
      <c r="H178" s="59">
        <f>'D4'!N129</f>
        <v>153900</v>
      </c>
      <c r="I178" s="52">
        <f>'D4'!N136</f>
        <v>883139.75</v>
      </c>
      <c r="J178" s="87">
        <f t="shared" si="32"/>
        <v>1037039.75</v>
      </c>
      <c r="K178" s="52">
        <f>'D4'!N143</f>
        <v>0</v>
      </c>
      <c r="L178" s="52">
        <f>'D4'!N150</f>
        <v>445006.08000000002</v>
      </c>
      <c r="M178" s="60">
        <f>'D4'!N157</f>
        <v>0</v>
      </c>
    </row>
    <row r="179" spans="1:13" x14ac:dyDescent="0.2">
      <c r="A179" s="24" t="s">
        <v>77</v>
      </c>
      <c r="B179" s="59">
        <f>'D4'!B126</f>
        <v>8907378.5099999998</v>
      </c>
      <c r="C179" s="52">
        <f>'D4'!B133</f>
        <v>7096906.9199999999</v>
      </c>
      <c r="D179" s="87">
        <f t="shared" si="31"/>
        <v>16004285.43</v>
      </c>
      <c r="E179" s="52">
        <f>'D4'!B140</f>
        <v>0</v>
      </c>
      <c r="F179" s="52">
        <f>'D4'!B147</f>
        <v>242600</v>
      </c>
      <c r="G179" s="52">
        <f>'D4'!B154</f>
        <v>3105459.43</v>
      </c>
      <c r="H179" s="59">
        <f>'D4'!N126</f>
        <v>0</v>
      </c>
      <c r="I179" s="52">
        <f>'D4'!N133</f>
        <v>0</v>
      </c>
      <c r="J179" s="87">
        <f t="shared" si="32"/>
        <v>0</v>
      </c>
      <c r="K179" s="52">
        <f>'D4'!N140</f>
        <v>0</v>
      </c>
      <c r="L179" s="52">
        <f>'D4'!N147</f>
        <v>0</v>
      </c>
      <c r="M179" s="60">
        <f>'D4'!N154</f>
        <v>0</v>
      </c>
    </row>
    <row r="180" spans="1:13" x14ac:dyDescent="0.2">
      <c r="A180" s="24" t="s">
        <v>235</v>
      </c>
      <c r="B180" s="59">
        <f>'D4'!B104</f>
        <v>6074849.6200000001</v>
      </c>
      <c r="C180" s="52">
        <f>'D4'!B107</f>
        <v>5914286.8900000006</v>
      </c>
      <c r="D180" s="87">
        <f t="shared" si="31"/>
        <v>11989136.510000002</v>
      </c>
      <c r="E180" s="52">
        <f>'D4'!B110</f>
        <v>0</v>
      </c>
      <c r="F180" s="52">
        <f>'D4'!B113</f>
        <v>513813.7</v>
      </c>
      <c r="G180" s="52">
        <f>'D4'!B116</f>
        <v>1411289</v>
      </c>
      <c r="H180" s="59">
        <f>'D4'!N104</f>
        <v>80340</v>
      </c>
      <c r="I180" s="52">
        <f>'D4'!N107</f>
        <v>0</v>
      </c>
      <c r="J180" s="87">
        <f t="shared" si="32"/>
        <v>80340</v>
      </c>
      <c r="K180" s="52">
        <f>'D4'!N110</f>
        <v>0</v>
      </c>
      <c r="L180" s="52">
        <f>'D4'!N113</f>
        <v>0</v>
      </c>
      <c r="M180" s="60">
        <f>'D4'!N116</f>
        <v>0</v>
      </c>
    </row>
    <row r="181" spans="1:13" ht="16" thickBot="1" x14ac:dyDescent="0.25">
      <c r="A181" s="26"/>
      <c r="B181" s="61">
        <f t="shared" ref="B181:M181" si="33">SUM(B168:B180)</f>
        <v>1386643579.26</v>
      </c>
      <c r="C181" s="62">
        <f t="shared" si="33"/>
        <v>1736653604.8500004</v>
      </c>
      <c r="D181" s="88">
        <f t="shared" si="31"/>
        <v>3123297184.1100006</v>
      </c>
      <c r="E181" s="62">
        <f t="shared" si="33"/>
        <v>4571321.21</v>
      </c>
      <c r="F181" s="62">
        <f t="shared" si="33"/>
        <v>156063036.91999999</v>
      </c>
      <c r="G181" s="62">
        <f t="shared" si="33"/>
        <v>116540930.22</v>
      </c>
      <c r="H181" s="61">
        <f t="shared" si="33"/>
        <v>105591400.89999999</v>
      </c>
      <c r="I181" s="62">
        <f t="shared" si="33"/>
        <v>105163490.89999998</v>
      </c>
      <c r="J181" s="88">
        <f t="shared" si="32"/>
        <v>210754891.79999995</v>
      </c>
      <c r="K181" s="62">
        <f t="shared" si="33"/>
        <v>952490.23</v>
      </c>
      <c r="L181" s="62">
        <f t="shared" si="33"/>
        <v>46084482.68</v>
      </c>
      <c r="M181" s="63">
        <f t="shared" si="33"/>
        <v>0</v>
      </c>
    </row>
    <row r="182" spans="1:13" x14ac:dyDescent="0.2">
      <c r="A182" s="64"/>
      <c r="B182" s="65" t="s">
        <v>236</v>
      </c>
      <c r="C182" s="65" t="s">
        <v>237</v>
      </c>
      <c r="D182" s="65" t="s">
        <v>945</v>
      </c>
      <c r="E182" s="65" t="s">
        <v>238</v>
      </c>
      <c r="F182" s="65" t="s">
        <v>239</v>
      </c>
      <c r="G182" s="66" t="s">
        <v>234</v>
      </c>
    </row>
    <row r="183" spans="1:13" x14ac:dyDescent="0.2">
      <c r="A183" s="24" t="s">
        <v>74</v>
      </c>
      <c r="B183" s="25">
        <f t="shared" ref="B183:G183" si="34">H168/B168</f>
        <v>7.6826074713616826E-2</v>
      </c>
      <c r="C183" s="25">
        <f t="shared" si="34"/>
        <v>6.2248321321143371E-2</v>
      </c>
      <c r="D183" s="25">
        <f t="shared" si="34"/>
        <v>6.9320529869671507E-2</v>
      </c>
      <c r="E183" s="25">
        <f t="shared" si="34"/>
        <v>0.10689051514170753</v>
      </c>
      <c r="F183" s="25">
        <f t="shared" si="34"/>
        <v>0.27353445439603474</v>
      </c>
      <c r="G183" s="28">
        <f t="shared" si="34"/>
        <v>0</v>
      </c>
    </row>
    <row r="184" spans="1:13" x14ac:dyDescent="0.2">
      <c r="A184" s="24" t="s">
        <v>83</v>
      </c>
      <c r="B184" s="25">
        <f t="shared" ref="B184:B195" si="35">H169/B169</f>
        <v>0.10259464848392141</v>
      </c>
      <c r="C184" s="25">
        <f t="shared" ref="C184:C195" si="36">I169/C169</f>
        <v>6.1160925518346225E-2</v>
      </c>
      <c r="D184" s="25">
        <f t="shared" ref="D184:D194" si="37">J169/D169</f>
        <v>7.768435978592525E-2</v>
      </c>
      <c r="E184" s="25"/>
      <c r="F184" s="25">
        <f t="shared" ref="F184:F195" si="38">L169/F169</f>
        <v>0.34395129277572067</v>
      </c>
      <c r="G184" s="28">
        <f t="shared" ref="G184:G195" si="39">M169/G169</f>
        <v>0</v>
      </c>
    </row>
    <row r="185" spans="1:13" x14ac:dyDescent="0.2">
      <c r="A185" s="24" t="s">
        <v>81</v>
      </c>
      <c r="B185" s="25">
        <f t="shared" si="35"/>
        <v>3.5813511797413745E-2</v>
      </c>
      <c r="C185" s="25">
        <f t="shared" si="36"/>
        <v>7.0549413778037889E-2</v>
      </c>
      <c r="D185" s="25">
        <f t="shared" si="37"/>
        <v>5.6461055769398645E-2</v>
      </c>
      <c r="E185" s="25">
        <f>K170/E170</f>
        <v>0.15335846366472763</v>
      </c>
      <c r="F185" s="25">
        <f t="shared" si="38"/>
        <v>0.26513227401521178</v>
      </c>
      <c r="G185" s="28">
        <f t="shared" si="39"/>
        <v>0</v>
      </c>
      <c r="M185" s="31"/>
    </row>
    <row r="186" spans="1:13" x14ac:dyDescent="0.2">
      <c r="A186" s="24" t="s">
        <v>86</v>
      </c>
      <c r="B186" s="25">
        <f t="shared" si="35"/>
        <v>8.8796139281137373E-2</v>
      </c>
      <c r="C186" s="25">
        <f t="shared" si="36"/>
        <v>7.5557656513742938E-2</v>
      </c>
      <c r="D186" s="25">
        <f t="shared" si="37"/>
        <v>8.1607104447039627E-2</v>
      </c>
      <c r="E186" s="25"/>
      <c r="F186" s="25">
        <f t="shared" si="38"/>
        <v>0.42724087195052424</v>
      </c>
      <c r="G186" s="28">
        <f t="shared" si="39"/>
        <v>0</v>
      </c>
      <c r="M186" s="31"/>
    </row>
    <row r="187" spans="1:13" x14ac:dyDescent="0.2">
      <c r="A187" s="24" t="s">
        <v>84</v>
      </c>
      <c r="B187" s="25">
        <f t="shared" si="35"/>
        <v>5.8378603626904127E-2</v>
      </c>
      <c r="C187" s="25">
        <f t="shared" si="36"/>
        <v>1.2172126132148645E-2</v>
      </c>
      <c r="D187" s="25">
        <f t="shared" si="37"/>
        <v>3.0078222975687428E-2</v>
      </c>
      <c r="E187" s="25">
        <f>K172/E172</f>
        <v>0</v>
      </c>
      <c r="F187" s="25">
        <f t="shared" si="38"/>
        <v>0.15002543487275438</v>
      </c>
      <c r="G187" s="28">
        <f t="shared" si="39"/>
        <v>0</v>
      </c>
      <c r="M187" s="31"/>
    </row>
    <row r="188" spans="1:13" x14ac:dyDescent="0.2">
      <c r="A188" s="24" t="s">
        <v>82</v>
      </c>
      <c r="B188" s="25">
        <f t="shared" si="35"/>
        <v>6.334330151613235E-2</v>
      </c>
      <c r="C188" s="25">
        <f t="shared" si="36"/>
        <v>4.8693686485105095E-2</v>
      </c>
      <c r="D188" s="25">
        <f t="shared" si="37"/>
        <v>5.4777439395703419E-2</v>
      </c>
      <c r="E188" s="25"/>
      <c r="F188" s="25">
        <f t="shared" si="38"/>
        <v>0.19042453237738297</v>
      </c>
      <c r="G188" s="28">
        <f t="shared" si="39"/>
        <v>0</v>
      </c>
      <c r="M188" s="31"/>
    </row>
    <row r="189" spans="1:13" x14ac:dyDescent="0.2">
      <c r="A189" s="24" t="s">
        <v>85</v>
      </c>
      <c r="B189" s="25">
        <f t="shared" si="35"/>
        <v>2.132145057596398E-2</v>
      </c>
      <c r="C189" s="25">
        <f t="shared" si="36"/>
        <v>2.88945752869025E-2</v>
      </c>
      <c r="D189" s="25">
        <f t="shared" si="37"/>
        <v>2.5584727189541814E-2</v>
      </c>
      <c r="E189" s="25" t="e">
        <f>K174/E174</f>
        <v>#DIV/0!</v>
      </c>
      <c r="F189" s="25">
        <f t="shared" si="38"/>
        <v>0.18163460462985231</v>
      </c>
      <c r="G189" s="28">
        <f t="shared" si="39"/>
        <v>0</v>
      </c>
      <c r="M189" s="31"/>
    </row>
    <row r="190" spans="1:13" x14ac:dyDescent="0.2">
      <c r="A190" s="24" t="s">
        <v>78</v>
      </c>
      <c r="B190" s="25">
        <f t="shared" si="35"/>
        <v>8.2261391998242769E-2</v>
      </c>
      <c r="C190" s="25">
        <f t="shared" si="36"/>
        <v>9.8738584877128568E-2</v>
      </c>
      <c r="D190" s="25">
        <f t="shared" si="37"/>
        <v>9.130342050726184E-2</v>
      </c>
      <c r="E190" s="25">
        <f>K175/E175</f>
        <v>0</v>
      </c>
      <c r="F190" s="25">
        <f t="shared" si="38"/>
        <v>0.3725323223334574</v>
      </c>
      <c r="G190" s="28">
        <f t="shared" si="39"/>
        <v>0</v>
      </c>
      <c r="M190" s="31"/>
    </row>
    <row r="191" spans="1:13" x14ac:dyDescent="0.2">
      <c r="A191" s="24" t="s">
        <v>76</v>
      </c>
      <c r="B191" s="25">
        <f t="shared" si="35"/>
        <v>0.15283739375102642</v>
      </c>
      <c r="C191" s="25">
        <f t="shared" si="36"/>
        <v>0.15942007851800097</v>
      </c>
      <c r="D191" s="25">
        <f t="shared" si="37"/>
        <v>0.15663970105181874</v>
      </c>
      <c r="E191" s="25"/>
      <c r="F191" s="25">
        <f t="shared" si="38"/>
        <v>0.47680241528382206</v>
      </c>
      <c r="G191" s="28">
        <f t="shared" si="39"/>
        <v>0</v>
      </c>
      <c r="M191" s="31"/>
    </row>
    <row r="192" spans="1:13" x14ac:dyDescent="0.2">
      <c r="A192" s="24" t="s">
        <v>79</v>
      </c>
      <c r="B192" s="25">
        <f t="shared" si="35"/>
        <v>4.4536708920691531E-2</v>
      </c>
      <c r="C192" s="25">
        <f t="shared" si="36"/>
        <v>8.9536669812738834E-2</v>
      </c>
      <c r="D192" s="25">
        <f t="shared" si="37"/>
        <v>6.6545237032595239E-2</v>
      </c>
      <c r="E192" s="25" t="e">
        <f>K177/E177</f>
        <v>#DIV/0!</v>
      </c>
      <c r="F192" s="25">
        <f t="shared" si="38"/>
        <v>0.28462198111018067</v>
      </c>
      <c r="G192" s="28">
        <f t="shared" si="39"/>
        <v>0</v>
      </c>
      <c r="M192" s="31"/>
    </row>
    <row r="193" spans="1:13" x14ac:dyDescent="0.2">
      <c r="A193" s="24" t="s">
        <v>80</v>
      </c>
      <c r="B193" s="25">
        <f t="shared" si="35"/>
        <v>9.9646311858428895E-3</v>
      </c>
      <c r="C193" s="25">
        <f t="shared" si="36"/>
        <v>5.2315823704462576E-2</v>
      </c>
      <c r="D193" s="25">
        <f t="shared" si="37"/>
        <v>3.208111133208591E-2</v>
      </c>
      <c r="E193" s="25">
        <f>K178/E178</f>
        <v>0</v>
      </c>
      <c r="F193" s="25">
        <f t="shared" si="38"/>
        <v>0.20204031781588336</v>
      </c>
      <c r="G193" s="28">
        <f t="shared" si="39"/>
        <v>0</v>
      </c>
      <c r="M193" s="31"/>
    </row>
    <row r="194" spans="1:13" x14ac:dyDescent="0.2">
      <c r="A194" s="24" t="s">
        <v>77</v>
      </c>
      <c r="B194" s="25">
        <f t="shared" si="35"/>
        <v>0</v>
      </c>
      <c r="C194" s="25">
        <f t="shared" si="36"/>
        <v>0</v>
      </c>
      <c r="D194" s="25">
        <f t="shared" si="37"/>
        <v>0</v>
      </c>
      <c r="E194" s="25"/>
      <c r="F194" s="25">
        <f t="shared" si="38"/>
        <v>0</v>
      </c>
      <c r="G194" s="28">
        <f t="shared" si="39"/>
        <v>0</v>
      </c>
      <c r="M194" s="31"/>
    </row>
    <row r="195" spans="1:13" ht="16" thickBot="1" x14ac:dyDescent="0.25">
      <c r="A195" s="26" t="s">
        <v>235</v>
      </c>
      <c r="B195" s="27">
        <f t="shared" si="35"/>
        <v>1.322501872894098E-2</v>
      </c>
      <c r="C195" s="27">
        <f t="shared" si="36"/>
        <v>0</v>
      </c>
      <c r="D195" s="27">
        <f>J180/D180</f>
        <v>6.7010664139981494E-3</v>
      </c>
      <c r="E195" s="27" t="e">
        <f>K180/E180</f>
        <v>#DIV/0!</v>
      </c>
      <c r="F195" s="27">
        <f t="shared" si="38"/>
        <v>0</v>
      </c>
      <c r="G195" s="29">
        <f t="shared" si="39"/>
        <v>0</v>
      </c>
      <c r="M195" s="31"/>
    </row>
    <row r="196" spans="1:13" x14ac:dyDescent="0.2">
      <c r="L196" s="31"/>
    </row>
    <row r="197" spans="1:13" ht="16" thickBot="1" x14ac:dyDescent="0.25"/>
    <row r="198" spans="1:13" x14ac:dyDescent="0.2">
      <c r="A198" s="67"/>
      <c r="B198" s="68" t="s">
        <v>236</v>
      </c>
      <c r="C198" s="68" t="s">
        <v>237</v>
      </c>
      <c r="D198" s="69" t="s">
        <v>945</v>
      </c>
    </row>
    <row r="199" spans="1:13" x14ac:dyDescent="0.2">
      <c r="A199" s="70" t="s">
        <v>76</v>
      </c>
      <c r="B199" s="71">
        <v>0.15283739375102642</v>
      </c>
      <c r="C199" s="71">
        <v>0.15942007851800097</v>
      </c>
      <c r="D199" s="72">
        <v>0.15663970105181874</v>
      </c>
    </row>
    <row r="200" spans="1:13" x14ac:dyDescent="0.2">
      <c r="A200" s="70" t="s">
        <v>78</v>
      </c>
      <c r="B200" s="71">
        <v>8.2261391998242769E-2</v>
      </c>
      <c r="C200" s="71">
        <v>9.8738584877128568E-2</v>
      </c>
      <c r="D200" s="72">
        <v>9.130342050726184E-2</v>
      </c>
    </row>
    <row r="201" spans="1:13" x14ac:dyDescent="0.2">
      <c r="A201" s="70" t="s">
        <v>86</v>
      </c>
      <c r="B201" s="71">
        <v>8.8796139281137373E-2</v>
      </c>
      <c r="C201" s="71">
        <v>7.5557656513742938E-2</v>
      </c>
      <c r="D201" s="72">
        <v>8.1607104447039627E-2</v>
      </c>
    </row>
    <row r="202" spans="1:13" x14ac:dyDescent="0.2">
      <c r="A202" s="70" t="s">
        <v>83</v>
      </c>
      <c r="B202" s="71">
        <v>0.10259464848392141</v>
      </c>
      <c r="C202" s="71">
        <v>6.1160925518346225E-2</v>
      </c>
      <c r="D202" s="72">
        <v>7.768435978592525E-2</v>
      </c>
    </row>
    <row r="203" spans="1:13" x14ac:dyDescent="0.2">
      <c r="A203" s="70" t="s">
        <v>74</v>
      </c>
      <c r="B203" s="71">
        <v>7.6826074713616826E-2</v>
      </c>
      <c r="C203" s="71">
        <v>6.2248321321143371E-2</v>
      </c>
      <c r="D203" s="72">
        <v>6.9320529869671507E-2</v>
      </c>
    </row>
    <row r="204" spans="1:13" x14ac:dyDescent="0.2">
      <c r="A204" s="70" t="s">
        <v>79</v>
      </c>
      <c r="B204" s="71">
        <v>4.4536708920691531E-2</v>
      </c>
      <c r="C204" s="71">
        <v>8.9536669812738834E-2</v>
      </c>
      <c r="D204" s="72">
        <v>6.6545237032595239E-2</v>
      </c>
    </row>
    <row r="205" spans="1:13" x14ac:dyDescent="0.2">
      <c r="A205" s="70" t="s">
        <v>81</v>
      </c>
      <c r="B205" s="71">
        <v>3.5813511797413745E-2</v>
      </c>
      <c r="C205" s="71">
        <v>7.0549413778037889E-2</v>
      </c>
      <c r="D205" s="72">
        <v>5.6461055769398645E-2</v>
      </c>
    </row>
    <row r="206" spans="1:13" x14ac:dyDescent="0.2">
      <c r="A206" s="70" t="s">
        <v>82</v>
      </c>
      <c r="B206" s="71">
        <v>6.334330151613235E-2</v>
      </c>
      <c r="C206" s="71">
        <v>4.8693686485105095E-2</v>
      </c>
      <c r="D206" s="72">
        <v>5.4777439395703419E-2</v>
      </c>
    </row>
    <row r="207" spans="1:13" x14ac:dyDescent="0.2">
      <c r="A207" s="70" t="s">
        <v>80</v>
      </c>
      <c r="B207" s="71">
        <v>9.9646311858428895E-3</v>
      </c>
      <c r="C207" s="71">
        <v>5.2315823704462576E-2</v>
      </c>
      <c r="D207" s="72">
        <v>3.208111133208591E-2</v>
      </c>
    </row>
    <row r="208" spans="1:13" x14ac:dyDescent="0.2">
      <c r="A208" s="70" t="s">
        <v>84</v>
      </c>
      <c r="B208" s="71">
        <v>5.8378603626904127E-2</v>
      </c>
      <c r="C208" s="71">
        <v>1.2172126132148645E-2</v>
      </c>
      <c r="D208" s="72">
        <v>3.0078222975687428E-2</v>
      </c>
    </row>
    <row r="209" spans="1:4" x14ac:dyDescent="0.2">
      <c r="A209" s="70" t="s">
        <v>85</v>
      </c>
      <c r="B209" s="71">
        <v>2.132145057596398E-2</v>
      </c>
      <c r="C209" s="71">
        <v>2.88945752869025E-2</v>
      </c>
      <c r="D209" s="72">
        <v>2.5584727189541814E-2</v>
      </c>
    </row>
    <row r="210" spans="1:4" x14ac:dyDescent="0.2">
      <c r="A210" s="70" t="s">
        <v>235</v>
      </c>
      <c r="B210" s="71">
        <v>1.322501872894098E-2</v>
      </c>
      <c r="C210" s="71">
        <v>0</v>
      </c>
      <c r="D210" s="72">
        <v>6.7010664139981494E-3</v>
      </c>
    </row>
    <row r="211" spans="1:4" ht="16" thickBot="1" x14ac:dyDescent="0.25">
      <c r="A211" s="73" t="s">
        <v>77</v>
      </c>
      <c r="B211" s="74">
        <v>0</v>
      </c>
      <c r="C211" s="74">
        <v>0</v>
      </c>
      <c r="D211" s="75">
        <v>0</v>
      </c>
    </row>
  </sheetData>
  <sortState xmlns:xlrd2="http://schemas.microsoft.com/office/spreadsheetml/2017/richdata2" ref="A131:P155">
    <sortCondition descending="1" ref="H131:H155"/>
  </sortState>
  <mergeCells count="4">
    <mergeCell ref="A83:G83"/>
    <mergeCell ref="B166:G166"/>
    <mergeCell ref="H166:M166"/>
    <mergeCell ref="D159:H159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AD7A-B28B-49BE-836F-2FCB2CA4DAE7}">
  <dimension ref="A1:AW242"/>
  <sheetViews>
    <sheetView topLeftCell="A111" zoomScale="69" zoomScaleNormal="55" workbookViewId="0">
      <selection activeCell="A128" sqref="A128"/>
    </sheetView>
  </sheetViews>
  <sheetFormatPr baseColWidth="10" defaultColWidth="8.83203125" defaultRowHeight="15" x14ac:dyDescent="0.2"/>
  <cols>
    <col min="1" max="1" width="44.33203125" style="30" customWidth="1"/>
    <col min="2" max="2" width="13.83203125" style="15" customWidth="1"/>
    <col min="3" max="3" width="16.83203125" style="30" customWidth="1"/>
    <col min="4" max="4" width="17.83203125" style="30" customWidth="1"/>
    <col min="5" max="5" width="13.6640625" style="30" customWidth="1"/>
    <col min="6" max="6" width="12.6640625" style="30" customWidth="1"/>
    <col min="7" max="7" width="16.5" style="30" customWidth="1"/>
    <col min="8" max="8" width="16.1640625" style="30" customWidth="1"/>
    <col min="9" max="9" width="14.83203125" style="30" customWidth="1"/>
    <col min="10" max="10" width="17.5" style="30" customWidth="1"/>
    <col min="11" max="11" width="13.5" style="30" customWidth="1"/>
    <col min="12" max="12" width="12.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8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96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25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80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N124" s="23"/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N125" s="23"/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J126" s="23"/>
      <c r="N126" s="23"/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41" thickTop="1" x14ac:dyDescent="0.25">
      <c r="A128" s="135" t="s">
        <v>958</v>
      </c>
      <c r="B128" s="30"/>
      <c r="J128" s="23"/>
      <c r="N128" s="23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J129" s="23"/>
      <c r="N129" s="23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80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Q130" s="37"/>
      <c r="V130" s="23"/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423</v>
      </c>
      <c r="B131" s="80" t="s">
        <v>567</v>
      </c>
      <c r="C131" s="23">
        <v>16961729.670000002</v>
      </c>
      <c r="D131" s="23">
        <v>17095890.539999999</v>
      </c>
      <c r="E131" s="23">
        <f t="shared" ref="E131:E162" si="17">SUM(C131:D131)</f>
        <v>34057620.210000001</v>
      </c>
      <c r="F131" s="34">
        <v>27</v>
      </c>
      <c r="G131" s="34">
        <v>25</v>
      </c>
      <c r="H131" s="77">
        <f t="shared" ref="H131:H162" si="18">SUM(F131:G131)</f>
        <v>52</v>
      </c>
      <c r="I131" s="36">
        <f t="shared" ref="I131:I141" si="19">C131/F131</f>
        <v>628212.21000000008</v>
      </c>
      <c r="J131" s="36">
        <f t="shared" ref="J131:J141" si="20">D131/G131</f>
        <v>683835.62159999995</v>
      </c>
      <c r="K131" s="82">
        <f t="shared" ref="K131:K141" si="21">E131/H131</f>
        <v>654954.23480769235</v>
      </c>
      <c r="L131" s="32">
        <f t="shared" ref="L131:L162" si="22">F131/$F$189</f>
        <v>0.1067193675889328</v>
      </c>
      <c r="M131" s="32">
        <f t="shared" ref="M131:M162" si="23">G131/$G$189</f>
        <v>7.9872204472843447E-2</v>
      </c>
      <c r="N131" s="32">
        <f t="shared" ref="N131:N162" si="24">H131/$H$189</f>
        <v>9.187279151943463E-2</v>
      </c>
      <c r="O131" s="32">
        <f>N131</f>
        <v>9.187279151943463E-2</v>
      </c>
      <c r="P131" s="30" t="str">
        <f>IF(O131&lt;0.4001,"Ok","")</f>
        <v>Ok</v>
      </c>
      <c r="Q131" s="22"/>
      <c r="U131" s="8"/>
      <c r="V131" s="23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455</v>
      </c>
      <c r="B132" s="80" t="s">
        <v>546</v>
      </c>
      <c r="C132" s="23">
        <v>12315908.92</v>
      </c>
      <c r="D132" s="23">
        <v>9426589.5500000007</v>
      </c>
      <c r="E132" s="23">
        <f t="shared" si="17"/>
        <v>21742498.469999999</v>
      </c>
      <c r="F132" s="34">
        <v>24</v>
      </c>
      <c r="G132" s="34">
        <v>17</v>
      </c>
      <c r="H132" s="77">
        <f t="shared" si="18"/>
        <v>41</v>
      </c>
      <c r="I132" s="36">
        <f t="shared" si="19"/>
        <v>513162.87166666664</v>
      </c>
      <c r="J132" s="36">
        <f t="shared" si="20"/>
        <v>554505.26764705882</v>
      </c>
      <c r="K132" s="82">
        <f t="shared" si="21"/>
        <v>530304.84073170729</v>
      </c>
      <c r="L132" s="32">
        <f t="shared" si="22"/>
        <v>9.4861660079051377E-2</v>
      </c>
      <c r="M132" s="32">
        <f t="shared" si="23"/>
        <v>5.4313099041533544E-2</v>
      </c>
      <c r="N132" s="32">
        <f t="shared" si="24"/>
        <v>7.2438162544169613E-2</v>
      </c>
      <c r="O132" s="32">
        <f>O131+N132</f>
        <v>0.16431095406360424</v>
      </c>
      <c r="P132" s="30" t="str">
        <f t="shared" ref="P132:P188" si="25">IF(O132&lt;0.4001,"Ok","")</f>
        <v>Ok</v>
      </c>
      <c r="Q132" s="22"/>
      <c r="U132" s="8"/>
      <c r="V132" s="23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</row>
    <row r="133" spans="1:45" x14ac:dyDescent="0.2">
      <c r="A133" s="22" t="s">
        <v>456</v>
      </c>
      <c r="B133" s="80" t="s">
        <v>547</v>
      </c>
      <c r="C133" s="23">
        <v>5629891.6900000004</v>
      </c>
      <c r="D133" s="23">
        <v>9794457.3000000007</v>
      </c>
      <c r="E133" s="23">
        <f t="shared" si="17"/>
        <v>15424348.990000002</v>
      </c>
      <c r="F133" s="34">
        <v>20</v>
      </c>
      <c r="G133" s="34">
        <v>16</v>
      </c>
      <c r="H133" s="77">
        <f t="shared" si="18"/>
        <v>36</v>
      </c>
      <c r="I133" s="36">
        <f t="shared" si="19"/>
        <v>281494.5845</v>
      </c>
      <c r="J133" s="36">
        <f t="shared" si="20"/>
        <v>612153.58125000005</v>
      </c>
      <c r="K133" s="82">
        <f t="shared" si="21"/>
        <v>428454.13861111115</v>
      </c>
      <c r="L133" s="32">
        <f t="shared" si="22"/>
        <v>7.9051383399209488E-2</v>
      </c>
      <c r="M133" s="32">
        <f t="shared" si="23"/>
        <v>5.1118210862619806E-2</v>
      </c>
      <c r="N133" s="32">
        <f t="shared" si="24"/>
        <v>6.3604240282685506E-2</v>
      </c>
      <c r="O133" s="32">
        <f t="shared" ref="O133:O188" si="26">O132+N133</f>
        <v>0.22791519434628976</v>
      </c>
      <c r="P133" s="30" t="str">
        <f t="shared" si="25"/>
        <v>Ok</v>
      </c>
      <c r="Q133" s="22"/>
      <c r="U133" s="8"/>
      <c r="V133" s="33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</row>
    <row r="134" spans="1:45" x14ac:dyDescent="0.2">
      <c r="A134" s="22" t="s">
        <v>439</v>
      </c>
      <c r="B134" s="80" t="s">
        <v>530</v>
      </c>
      <c r="C134" s="23">
        <v>6935355.7400000002</v>
      </c>
      <c r="D134" s="23">
        <v>9337725.8499999996</v>
      </c>
      <c r="E134" s="23">
        <f t="shared" si="17"/>
        <v>16273081.59</v>
      </c>
      <c r="F134" s="34">
        <v>13</v>
      </c>
      <c r="G134" s="34">
        <v>13</v>
      </c>
      <c r="H134" s="77">
        <f t="shared" si="18"/>
        <v>26</v>
      </c>
      <c r="I134" s="36">
        <f t="shared" si="19"/>
        <v>533488.9030769231</v>
      </c>
      <c r="J134" s="36">
        <f t="shared" si="20"/>
        <v>718286.60384615383</v>
      </c>
      <c r="K134" s="82">
        <f t="shared" si="21"/>
        <v>625887.75346153846</v>
      </c>
      <c r="L134" s="32">
        <f t="shared" si="22"/>
        <v>5.1383399209486168E-2</v>
      </c>
      <c r="M134" s="32">
        <f t="shared" si="23"/>
        <v>4.1533546325878593E-2</v>
      </c>
      <c r="N134" s="32">
        <f t="shared" si="24"/>
        <v>4.5936395759717315E-2</v>
      </c>
      <c r="O134" s="32">
        <f t="shared" si="26"/>
        <v>0.27385159010600707</v>
      </c>
      <c r="P134" s="30" t="str">
        <f t="shared" si="25"/>
        <v>Ok</v>
      </c>
      <c r="Q134" s="22"/>
      <c r="U134" s="8"/>
      <c r="V134" s="23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</row>
    <row r="135" spans="1:45" x14ac:dyDescent="0.2">
      <c r="A135" s="22" t="s">
        <v>428</v>
      </c>
      <c r="B135" s="80" t="s">
        <v>572</v>
      </c>
      <c r="C135" s="23">
        <v>6869786.4800000004</v>
      </c>
      <c r="D135" s="23">
        <v>7427380.8799999999</v>
      </c>
      <c r="E135" s="23">
        <f t="shared" si="17"/>
        <v>14297167.359999999</v>
      </c>
      <c r="F135" s="34">
        <v>10</v>
      </c>
      <c r="G135" s="34">
        <v>13</v>
      </c>
      <c r="H135" s="77">
        <f t="shared" si="18"/>
        <v>23</v>
      </c>
      <c r="I135" s="36">
        <f t="shared" si="19"/>
        <v>686978.64800000004</v>
      </c>
      <c r="J135" s="36">
        <f t="shared" si="20"/>
        <v>571336.99076923076</v>
      </c>
      <c r="K135" s="82">
        <f t="shared" si="21"/>
        <v>621615.97217391303</v>
      </c>
      <c r="L135" s="32">
        <f t="shared" si="22"/>
        <v>3.9525691699604744E-2</v>
      </c>
      <c r="M135" s="32">
        <f t="shared" si="23"/>
        <v>4.1533546325878593E-2</v>
      </c>
      <c r="N135" s="32">
        <f t="shared" si="24"/>
        <v>4.0636042402826852E-2</v>
      </c>
      <c r="O135" s="32">
        <f t="shared" si="26"/>
        <v>0.31448763250883394</v>
      </c>
      <c r="P135" s="30" t="str">
        <f t="shared" si="25"/>
        <v>Ok</v>
      </c>
      <c r="Q135" s="2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</row>
    <row r="136" spans="1:45" x14ac:dyDescent="0.2">
      <c r="A136" s="22" t="s">
        <v>437</v>
      </c>
      <c r="B136" s="80" t="s">
        <v>528</v>
      </c>
      <c r="C136" s="23">
        <v>3058340.75</v>
      </c>
      <c r="D136" s="23">
        <v>7075534.3800000008</v>
      </c>
      <c r="E136" s="23">
        <f t="shared" si="17"/>
        <v>10133875.130000001</v>
      </c>
      <c r="F136" s="34">
        <v>11</v>
      </c>
      <c r="G136" s="34">
        <v>12</v>
      </c>
      <c r="H136" s="77">
        <f t="shared" si="18"/>
        <v>23</v>
      </c>
      <c r="I136" s="36">
        <f t="shared" si="19"/>
        <v>278030.97727272729</v>
      </c>
      <c r="J136" s="36">
        <f t="shared" si="20"/>
        <v>589627.86500000011</v>
      </c>
      <c r="K136" s="82">
        <f t="shared" si="21"/>
        <v>440603.26652173919</v>
      </c>
      <c r="L136" s="32">
        <f t="shared" si="22"/>
        <v>4.3478260869565216E-2</v>
      </c>
      <c r="M136" s="32">
        <f t="shared" si="23"/>
        <v>3.8338658146964855E-2</v>
      </c>
      <c r="N136" s="32">
        <f t="shared" si="24"/>
        <v>4.0636042402826852E-2</v>
      </c>
      <c r="O136" s="32">
        <f t="shared" si="26"/>
        <v>0.3551236749116608</v>
      </c>
      <c r="P136" s="30" t="str">
        <f t="shared" si="25"/>
        <v>Ok</v>
      </c>
      <c r="Q136" s="22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</row>
    <row r="137" spans="1:45" x14ac:dyDescent="0.2">
      <c r="A137" s="22" t="s">
        <v>432</v>
      </c>
      <c r="B137" s="80" t="s">
        <v>518</v>
      </c>
      <c r="C137" s="23">
        <v>13306590.039999999</v>
      </c>
      <c r="D137" s="23">
        <v>5898417.0900000008</v>
      </c>
      <c r="E137" s="23">
        <f t="shared" si="17"/>
        <v>19205007.129999999</v>
      </c>
      <c r="F137" s="34">
        <v>9</v>
      </c>
      <c r="G137" s="34">
        <v>12</v>
      </c>
      <c r="H137" s="77">
        <f t="shared" si="18"/>
        <v>21</v>
      </c>
      <c r="I137" s="36">
        <f t="shared" si="19"/>
        <v>1478510.0044444443</v>
      </c>
      <c r="J137" s="36">
        <f t="shared" si="20"/>
        <v>491534.75750000007</v>
      </c>
      <c r="K137" s="82">
        <f t="shared" si="21"/>
        <v>914524.14904761896</v>
      </c>
      <c r="L137" s="32">
        <f t="shared" si="22"/>
        <v>3.5573122529644272E-2</v>
      </c>
      <c r="M137" s="32">
        <f t="shared" si="23"/>
        <v>3.8338658146964855E-2</v>
      </c>
      <c r="N137" s="32">
        <f t="shared" si="24"/>
        <v>3.7102473498233215E-2</v>
      </c>
      <c r="O137" s="32">
        <f t="shared" si="26"/>
        <v>0.392226148409894</v>
      </c>
      <c r="P137" s="30" t="str">
        <f t="shared" si="25"/>
        <v>Ok</v>
      </c>
      <c r="Q137" s="22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</row>
    <row r="138" spans="1:45" x14ac:dyDescent="0.2">
      <c r="A138" s="22" t="s">
        <v>465</v>
      </c>
      <c r="B138" s="80" t="s">
        <v>553</v>
      </c>
      <c r="C138" s="23">
        <v>4469975.21</v>
      </c>
      <c r="D138" s="23">
        <v>6829090.1599999992</v>
      </c>
      <c r="E138" s="23">
        <f t="shared" si="17"/>
        <v>11299065.369999999</v>
      </c>
      <c r="F138" s="34">
        <v>10</v>
      </c>
      <c r="G138" s="34">
        <v>11</v>
      </c>
      <c r="H138" s="77">
        <f t="shared" si="18"/>
        <v>21</v>
      </c>
      <c r="I138" s="36">
        <f t="shared" si="19"/>
        <v>446997.52100000001</v>
      </c>
      <c r="J138" s="36">
        <f t="shared" si="20"/>
        <v>620826.37818181806</v>
      </c>
      <c r="K138" s="82">
        <f t="shared" si="21"/>
        <v>538050.73190476187</v>
      </c>
      <c r="L138" s="32">
        <f t="shared" si="22"/>
        <v>3.9525691699604744E-2</v>
      </c>
      <c r="M138" s="32">
        <f t="shared" si="23"/>
        <v>3.5143769968051117E-2</v>
      </c>
      <c r="N138" s="32">
        <f t="shared" si="24"/>
        <v>3.7102473498233215E-2</v>
      </c>
      <c r="O138" s="32">
        <f t="shared" si="26"/>
        <v>0.42932862190812721</v>
      </c>
      <c r="P138" s="30" t="str">
        <f t="shared" si="25"/>
        <v/>
      </c>
      <c r="Q138" s="22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5" x14ac:dyDescent="0.2">
      <c r="A139" s="22" t="s">
        <v>441</v>
      </c>
      <c r="B139" s="80" t="s">
        <v>532</v>
      </c>
      <c r="C139" s="23">
        <v>4716729.8</v>
      </c>
      <c r="D139" s="23">
        <v>5847010.6000000006</v>
      </c>
      <c r="E139" s="23">
        <f t="shared" si="17"/>
        <v>10563740.4</v>
      </c>
      <c r="F139" s="34">
        <v>8</v>
      </c>
      <c r="G139" s="34">
        <v>8</v>
      </c>
      <c r="H139" s="77">
        <f t="shared" si="18"/>
        <v>16</v>
      </c>
      <c r="I139" s="36">
        <f t="shared" si="19"/>
        <v>589591.22499999998</v>
      </c>
      <c r="J139" s="36">
        <f t="shared" si="20"/>
        <v>730876.32500000007</v>
      </c>
      <c r="K139" s="82">
        <f t="shared" si="21"/>
        <v>660233.77500000002</v>
      </c>
      <c r="L139" s="32">
        <f t="shared" si="22"/>
        <v>3.1620553359683792E-2</v>
      </c>
      <c r="M139" s="32">
        <f t="shared" si="23"/>
        <v>2.5559105431309903E-2</v>
      </c>
      <c r="N139" s="32">
        <f t="shared" si="24"/>
        <v>2.8268551236749116E-2</v>
      </c>
      <c r="O139" s="32">
        <f t="shared" si="26"/>
        <v>0.4575971731448763</v>
      </c>
      <c r="P139" s="30" t="str">
        <f t="shared" si="25"/>
        <v/>
      </c>
      <c r="Q139" s="22"/>
    </row>
    <row r="140" spans="1:45" x14ac:dyDescent="0.2">
      <c r="A140" s="22" t="s">
        <v>442</v>
      </c>
      <c r="B140" s="80" t="s">
        <v>533</v>
      </c>
      <c r="C140" s="23">
        <v>6487653.8899999997</v>
      </c>
      <c r="D140" s="23">
        <v>5688556.7199999997</v>
      </c>
      <c r="E140" s="23">
        <f t="shared" si="17"/>
        <v>12176210.609999999</v>
      </c>
      <c r="F140" s="34">
        <v>6</v>
      </c>
      <c r="G140" s="34">
        <v>9</v>
      </c>
      <c r="H140" s="77">
        <f t="shared" si="18"/>
        <v>15</v>
      </c>
      <c r="I140" s="36">
        <f t="shared" si="19"/>
        <v>1081275.6483333332</v>
      </c>
      <c r="J140" s="36">
        <f t="shared" si="20"/>
        <v>632061.85777777771</v>
      </c>
      <c r="K140" s="82">
        <f t="shared" si="21"/>
        <v>811747.37399999995</v>
      </c>
      <c r="L140" s="32">
        <f t="shared" si="22"/>
        <v>2.3715415019762844E-2</v>
      </c>
      <c r="M140" s="32">
        <f t="shared" si="23"/>
        <v>2.8753993610223641E-2</v>
      </c>
      <c r="N140" s="32">
        <f t="shared" si="24"/>
        <v>2.6501766784452298E-2</v>
      </c>
      <c r="O140" s="32">
        <f t="shared" si="26"/>
        <v>0.48409893992932862</v>
      </c>
      <c r="P140" s="30" t="str">
        <f t="shared" si="25"/>
        <v/>
      </c>
      <c r="Q140" s="22"/>
    </row>
    <row r="141" spans="1:45" x14ac:dyDescent="0.2">
      <c r="A141" s="22" t="s">
        <v>471</v>
      </c>
      <c r="B141" s="80" t="s">
        <v>563</v>
      </c>
      <c r="C141" s="23">
        <v>3813272.94</v>
      </c>
      <c r="D141" s="23">
        <v>4287754.91</v>
      </c>
      <c r="E141" s="23">
        <f t="shared" si="17"/>
        <v>8101027.8499999996</v>
      </c>
      <c r="F141" s="34">
        <v>7</v>
      </c>
      <c r="G141" s="34">
        <v>8</v>
      </c>
      <c r="H141" s="77">
        <f t="shared" si="18"/>
        <v>15</v>
      </c>
      <c r="I141" s="36">
        <f t="shared" si="19"/>
        <v>544753.27714285708</v>
      </c>
      <c r="J141" s="36">
        <f t="shared" si="20"/>
        <v>535969.36375000002</v>
      </c>
      <c r="K141" s="82">
        <f t="shared" si="21"/>
        <v>540068.52333333332</v>
      </c>
      <c r="L141" s="32">
        <f t="shared" si="22"/>
        <v>2.766798418972332E-2</v>
      </c>
      <c r="M141" s="32">
        <f t="shared" si="23"/>
        <v>2.5559105431309903E-2</v>
      </c>
      <c r="N141" s="32">
        <f t="shared" si="24"/>
        <v>2.6501766784452298E-2</v>
      </c>
      <c r="O141" s="32">
        <f t="shared" si="26"/>
        <v>0.51060070671378088</v>
      </c>
      <c r="P141" s="30" t="str">
        <f t="shared" si="25"/>
        <v/>
      </c>
      <c r="Q141" s="22"/>
    </row>
    <row r="142" spans="1:45" x14ac:dyDescent="0.2">
      <c r="A142" s="22" t="s">
        <v>431</v>
      </c>
      <c r="B142" s="80" t="s">
        <v>575</v>
      </c>
      <c r="C142" s="23">
        <v>0</v>
      </c>
      <c r="D142" s="23">
        <v>7266913.5899999999</v>
      </c>
      <c r="E142" s="23">
        <f t="shared" si="17"/>
        <v>7266913.5899999999</v>
      </c>
      <c r="G142" s="34">
        <v>13</v>
      </c>
      <c r="H142" s="77">
        <f t="shared" si="18"/>
        <v>13</v>
      </c>
      <c r="I142" s="36"/>
      <c r="J142" s="36">
        <f t="shared" ref="J142:J183" si="27">D142/G142</f>
        <v>558993.35307692306</v>
      </c>
      <c r="K142" s="82">
        <f t="shared" ref="K142:K183" si="28">E142/H142</f>
        <v>558993.35307692306</v>
      </c>
      <c r="L142" s="32">
        <f t="shared" si="22"/>
        <v>0</v>
      </c>
      <c r="M142" s="32">
        <f t="shared" si="23"/>
        <v>4.1533546325878593E-2</v>
      </c>
      <c r="N142" s="32">
        <f t="shared" si="24"/>
        <v>2.2968197879858657E-2</v>
      </c>
      <c r="O142" s="32">
        <f t="shared" si="26"/>
        <v>0.53356890459363959</v>
      </c>
      <c r="P142" s="30" t="str">
        <f t="shared" si="25"/>
        <v/>
      </c>
      <c r="Q142" s="22"/>
    </row>
    <row r="143" spans="1:45" x14ac:dyDescent="0.2">
      <c r="A143" s="22" t="s">
        <v>450</v>
      </c>
      <c r="B143" s="80" t="s">
        <v>539</v>
      </c>
      <c r="C143" s="23">
        <v>3676669.17</v>
      </c>
      <c r="D143" s="23">
        <v>4470676.26</v>
      </c>
      <c r="E143" s="23">
        <f t="shared" si="17"/>
        <v>8147345.4299999997</v>
      </c>
      <c r="F143" s="34">
        <v>7</v>
      </c>
      <c r="G143" s="34">
        <v>6</v>
      </c>
      <c r="H143" s="77">
        <f t="shared" si="18"/>
        <v>13</v>
      </c>
      <c r="I143" s="36">
        <f>C143/F143</f>
        <v>525238.4528571429</v>
      </c>
      <c r="J143" s="36">
        <f t="shared" si="27"/>
        <v>745112.71</v>
      </c>
      <c r="K143" s="82">
        <f t="shared" si="28"/>
        <v>626718.87923076923</v>
      </c>
      <c r="L143" s="32">
        <f t="shared" si="22"/>
        <v>2.766798418972332E-2</v>
      </c>
      <c r="M143" s="32">
        <f t="shared" si="23"/>
        <v>1.9169329073482427E-2</v>
      </c>
      <c r="N143" s="32">
        <f t="shared" si="24"/>
        <v>2.2968197879858657E-2</v>
      </c>
      <c r="O143" s="32">
        <f t="shared" si="26"/>
        <v>0.5565371024734983</v>
      </c>
      <c r="P143" s="30" t="str">
        <f t="shared" si="25"/>
        <v/>
      </c>
      <c r="Q143" s="22"/>
    </row>
    <row r="144" spans="1:45" x14ac:dyDescent="0.2">
      <c r="A144" s="22" t="s">
        <v>435</v>
      </c>
      <c r="B144" s="80" t="s">
        <v>526</v>
      </c>
      <c r="C144" s="23">
        <v>0</v>
      </c>
      <c r="D144" s="23">
        <v>7734558.4899999993</v>
      </c>
      <c r="E144" s="23">
        <f t="shared" si="17"/>
        <v>7734558.4899999993</v>
      </c>
      <c r="G144" s="34">
        <v>12</v>
      </c>
      <c r="H144" s="77">
        <f t="shared" si="18"/>
        <v>12</v>
      </c>
      <c r="I144" s="36"/>
      <c r="J144" s="36">
        <f t="shared" si="27"/>
        <v>644546.54083333327</v>
      </c>
      <c r="K144" s="82">
        <f t="shared" si="28"/>
        <v>644546.54083333327</v>
      </c>
      <c r="L144" s="32">
        <f t="shared" si="22"/>
        <v>0</v>
      </c>
      <c r="M144" s="32">
        <f t="shared" si="23"/>
        <v>3.8338658146964855E-2</v>
      </c>
      <c r="N144" s="32">
        <f t="shared" si="24"/>
        <v>2.1201413427561839E-2</v>
      </c>
      <c r="O144" s="32">
        <f t="shared" si="26"/>
        <v>0.57773851590106018</v>
      </c>
      <c r="P144" s="30" t="str">
        <f t="shared" si="25"/>
        <v/>
      </c>
      <c r="Q144" s="22"/>
    </row>
    <row r="145" spans="1:17" x14ac:dyDescent="0.2">
      <c r="A145" s="22" t="s">
        <v>454</v>
      </c>
      <c r="B145" s="80" t="s">
        <v>545</v>
      </c>
      <c r="C145" s="23">
        <v>8587407.5700000003</v>
      </c>
      <c r="D145" s="23">
        <v>4199358.6499999994</v>
      </c>
      <c r="E145" s="23">
        <f t="shared" si="17"/>
        <v>12786766.219999999</v>
      </c>
      <c r="F145" s="34">
        <v>6</v>
      </c>
      <c r="G145" s="34">
        <v>6</v>
      </c>
      <c r="H145" s="77">
        <f t="shared" si="18"/>
        <v>12</v>
      </c>
      <c r="I145" s="36">
        <f>C145/F145</f>
        <v>1431234.595</v>
      </c>
      <c r="J145" s="36">
        <f t="shared" si="27"/>
        <v>699893.10833333328</v>
      </c>
      <c r="K145" s="82">
        <f t="shared" si="28"/>
        <v>1065563.8516666666</v>
      </c>
      <c r="L145" s="32">
        <f t="shared" si="22"/>
        <v>2.3715415019762844E-2</v>
      </c>
      <c r="M145" s="32">
        <f t="shared" si="23"/>
        <v>1.9169329073482427E-2</v>
      </c>
      <c r="N145" s="32">
        <f t="shared" si="24"/>
        <v>2.1201413427561839E-2</v>
      </c>
      <c r="O145" s="32">
        <f t="shared" si="26"/>
        <v>0.59893992932862206</v>
      </c>
      <c r="P145" s="30" t="str">
        <f t="shared" si="25"/>
        <v/>
      </c>
      <c r="Q145" s="22"/>
    </row>
    <row r="146" spans="1:17" x14ac:dyDescent="0.2">
      <c r="A146" s="22" t="s">
        <v>453</v>
      </c>
      <c r="B146" s="80" t="s">
        <v>544</v>
      </c>
      <c r="C146" s="23">
        <v>832849.54</v>
      </c>
      <c r="D146" s="23">
        <v>3749555.19</v>
      </c>
      <c r="E146" s="23">
        <f t="shared" si="17"/>
        <v>4582404.7300000004</v>
      </c>
      <c r="F146" s="34">
        <v>7</v>
      </c>
      <c r="G146" s="34">
        <v>5</v>
      </c>
      <c r="H146" s="77">
        <f t="shared" si="18"/>
        <v>12</v>
      </c>
      <c r="I146" s="36">
        <f>C146/F146</f>
        <v>118978.50571428573</v>
      </c>
      <c r="J146" s="36">
        <f t="shared" si="27"/>
        <v>749911.03799999994</v>
      </c>
      <c r="K146" s="82">
        <f t="shared" si="28"/>
        <v>381867.06083333335</v>
      </c>
      <c r="L146" s="32">
        <f t="shared" si="22"/>
        <v>2.766798418972332E-2</v>
      </c>
      <c r="M146" s="32">
        <f t="shared" si="23"/>
        <v>1.5974440894568689E-2</v>
      </c>
      <c r="N146" s="32">
        <f t="shared" si="24"/>
        <v>2.1201413427561839E-2</v>
      </c>
      <c r="O146" s="32">
        <f t="shared" si="26"/>
        <v>0.62014134275618393</v>
      </c>
      <c r="P146" s="30" t="str">
        <f t="shared" si="25"/>
        <v/>
      </c>
      <c r="Q146" s="22"/>
    </row>
    <row r="147" spans="1:17" x14ac:dyDescent="0.2">
      <c r="A147" s="22" t="s">
        <v>449</v>
      </c>
      <c r="B147" s="80" t="s">
        <v>538</v>
      </c>
      <c r="C147" s="23">
        <v>1826572.6</v>
      </c>
      <c r="D147" s="23">
        <v>3645429.26</v>
      </c>
      <c r="E147" s="23">
        <f t="shared" si="17"/>
        <v>5472001.8599999994</v>
      </c>
      <c r="F147" s="34">
        <v>7</v>
      </c>
      <c r="G147" s="34">
        <v>5</v>
      </c>
      <c r="H147" s="77">
        <f t="shared" si="18"/>
        <v>12</v>
      </c>
      <c r="I147" s="36">
        <f>C147/F147</f>
        <v>260938.94285714286</v>
      </c>
      <c r="J147" s="36">
        <f t="shared" si="27"/>
        <v>729085.85199999996</v>
      </c>
      <c r="K147" s="82">
        <f t="shared" si="28"/>
        <v>456000.15499999997</v>
      </c>
      <c r="L147" s="32">
        <f t="shared" si="22"/>
        <v>2.766798418972332E-2</v>
      </c>
      <c r="M147" s="32">
        <f t="shared" si="23"/>
        <v>1.5974440894568689E-2</v>
      </c>
      <c r="N147" s="32">
        <f t="shared" si="24"/>
        <v>2.1201413427561839E-2</v>
      </c>
      <c r="O147" s="32">
        <f t="shared" si="26"/>
        <v>0.64134275618374581</v>
      </c>
      <c r="P147" s="30" t="str">
        <f t="shared" si="25"/>
        <v/>
      </c>
      <c r="Q147" s="22"/>
    </row>
    <row r="148" spans="1:17" x14ac:dyDescent="0.2">
      <c r="A148" s="22" t="s">
        <v>434</v>
      </c>
      <c r="B148" s="80" t="s">
        <v>525</v>
      </c>
      <c r="C148" s="23">
        <v>0</v>
      </c>
      <c r="D148" s="23">
        <v>9400806.6300000008</v>
      </c>
      <c r="E148" s="23">
        <f t="shared" si="17"/>
        <v>9400806.6300000008</v>
      </c>
      <c r="G148" s="34">
        <v>11</v>
      </c>
      <c r="H148" s="77">
        <f t="shared" si="18"/>
        <v>11</v>
      </c>
      <c r="I148" s="36"/>
      <c r="J148" s="36">
        <f t="shared" si="27"/>
        <v>854618.78454545466</v>
      </c>
      <c r="K148" s="82">
        <f t="shared" si="28"/>
        <v>854618.78454545466</v>
      </c>
      <c r="L148" s="32">
        <f t="shared" si="22"/>
        <v>0</v>
      </c>
      <c r="M148" s="32">
        <f t="shared" si="23"/>
        <v>3.5143769968051117E-2</v>
      </c>
      <c r="N148" s="32">
        <f t="shared" si="24"/>
        <v>1.9434628975265017E-2</v>
      </c>
      <c r="O148" s="32">
        <f t="shared" si="26"/>
        <v>0.66077738515901085</v>
      </c>
      <c r="P148" s="30" t="str">
        <f t="shared" si="25"/>
        <v/>
      </c>
      <c r="Q148" s="22"/>
    </row>
    <row r="149" spans="1:17" x14ac:dyDescent="0.2">
      <c r="A149" s="22" t="s">
        <v>466</v>
      </c>
      <c r="B149" s="80" t="s">
        <v>554</v>
      </c>
      <c r="C149" s="23">
        <v>3926458.23</v>
      </c>
      <c r="D149" s="23">
        <v>3145214.68</v>
      </c>
      <c r="E149" s="23">
        <f t="shared" si="17"/>
        <v>7071672.9100000001</v>
      </c>
      <c r="F149" s="34">
        <v>5</v>
      </c>
      <c r="G149" s="34">
        <v>6</v>
      </c>
      <c r="H149" s="77">
        <f t="shared" si="18"/>
        <v>11</v>
      </c>
      <c r="I149" s="36">
        <f t="shared" ref="I149:I159" si="29">C149/F149</f>
        <v>785291.64599999995</v>
      </c>
      <c r="J149" s="36">
        <f t="shared" si="27"/>
        <v>524202.44666666671</v>
      </c>
      <c r="K149" s="82">
        <f t="shared" si="28"/>
        <v>642879.35545454547</v>
      </c>
      <c r="L149" s="32">
        <f t="shared" si="22"/>
        <v>1.9762845849802372E-2</v>
      </c>
      <c r="M149" s="32">
        <f t="shared" si="23"/>
        <v>1.9169329073482427E-2</v>
      </c>
      <c r="N149" s="32">
        <f t="shared" si="24"/>
        <v>1.9434628975265017E-2</v>
      </c>
      <c r="O149" s="32">
        <f t="shared" si="26"/>
        <v>0.6802120141342759</v>
      </c>
      <c r="P149" s="30" t="str">
        <f t="shared" si="25"/>
        <v/>
      </c>
      <c r="Q149" s="22"/>
    </row>
    <row r="150" spans="1:17" x14ac:dyDescent="0.2">
      <c r="A150" s="22" t="s">
        <v>451</v>
      </c>
      <c r="B150" s="80" t="s">
        <v>540</v>
      </c>
      <c r="C150" s="23">
        <v>2643280</v>
      </c>
      <c r="D150" s="23">
        <v>3201877.49</v>
      </c>
      <c r="E150" s="23">
        <f t="shared" si="17"/>
        <v>5845157.4900000002</v>
      </c>
      <c r="F150" s="34">
        <v>6</v>
      </c>
      <c r="G150" s="34">
        <v>5</v>
      </c>
      <c r="H150" s="77">
        <f t="shared" si="18"/>
        <v>11</v>
      </c>
      <c r="I150" s="36">
        <f t="shared" si="29"/>
        <v>440546.66666666669</v>
      </c>
      <c r="J150" s="36">
        <f t="shared" si="27"/>
        <v>640375.49800000002</v>
      </c>
      <c r="K150" s="82">
        <f t="shared" si="28"/>
        <v>531377.95363636361</v>
      </c>
      <c r="L150" s="32">
        <f t="shared" si="22"/>
        <v>2.3715415019762844E-2</v>
      </c>
      <c r="M150" s="32">
        <f t="shared" si="23"/>
        <v>1.5974440894568689E-2</v>
      </c>
      <c r="N150" s="32">
        <f t="shared" si="24"/>
        <v>1.9434628975265017E-2</v>
      </c>
      <c r="O150" s="32">
        <f t="shared" si="26"/>
        <v>0.69964664310954094</v>
      </c>
      <c r="P150" s="30" t="str">
        <f t="shared" si="25"/>
        <v/>
      </c>
      <c r="Q150" s="22"/>
    </row>
    <row r="151" spans="1:17" x14ac:dyDescent="0.2">
      <c r="A151" s="22" t="s">
        <v>472</v>
      </c>
      <c r="B151" s="80" t="s">
        <v>564</v>
      </c>
      <c r="C151" s="23">
        <v>4535176.8499999996</v>
      </c>
      <c r="D151" s="23">
        <v>3199326.57</v>
      </c>
      <c r="E151" s="23">
        <f t="shared" si="17"/>
        <v>7734503.4199999999</v>
      </c>
      <c r="F151" s="34">
        <v>7</v>
      </c>
      <c r="G151" s="34">
        <v>4</v>
      </c>
      <c r="H151" s="77">
        <f t="shared" si="18"/>
        <v>11</v>
      </c>
      <c r="I151" s="36">
        <f t="shared" si="29"/>
        <v>647882.40714285709</v>
      </c>
      <c r="J151" s="36">
        <f t="shared" si="27"/>
        <v>799831.64249999996</v>
      </c>
      <c r="K151" s="82">
        <f t="shared" si="28"/>
        <v>703136.67454545456</v>
      </c>
      <c r="L151" s="32">
        <f t="shared" si="22"/>
        <v>2.766798418972332E-2</v>
      </c>
      <c r="M151" s="32">
        <f t="shared" si="23"/>
        <v>1.2779552715654952E-2</v>
      </c>
      <c r="N151" s="32">
        <f t="shared" si="24"/>
        <v>1.9434628975265017E-2</v>
      </c>
      <c r="O151" s="32">
        <f t="shared" si="26"/>
        <v>0.71908127208480599</v>
      </c>
      <c r="P151" s="30" t="str">
        <f t="shared" si="25"/>
        <v/>
      </c>
      <c r="Q151" s="22"/>
    </row>
    <row r="152" spans="1:17" x14ac:dyDescent="0.2">
      <c r="A152" s="22" t="s">
        <v>433</v>
      </c>
      <c r="B152" s="80" t="s">
        <v>524</v>
      </c>
      <c r="C152" s="23">
        <v>1065282.5</v>
      </c>
      <c r="D152" s="23">
        <v>2848332.66</v>
      </c>
      <c r="E152" s="23">
        <f t="shared" si="17"/>
        <v>3913615.16</v>
      </c>
      <c r="F152" s="34">
        <v>5</v>
      </c>
      <c r="G152" s="34">
        <v>5</v>
      </c>
      <c r="H152" s="77">
        <f t="shared" si="18"/>
        <v>10</v>
      </c>
      <c r="I152" s="36">
        <f t="shared" si="29"/>
        <v>213056.5</v>
      </c>
      <c r="J152" s="36">
        <f t="shared" si="27"/>
        <v>569666.53200000001</v>
      </c>
      <c r="K152" s="82">
        <f t="shared" si="28"/>
        <v>391361.516</v>
      </c>
      <c r="L152" s="32">
        <f t="shared" si="22"/>
        <v>1.9762845849802372E-2</v>
      </c>
      <c r="M152" s="32">
        <f t="shared" si="23"/>
        <v>1.5974440894568689E-2</v>
      </c>
      <c r="N152" s="32">
        <f t="shared" si="24"/>
        <v>1.7667844522968199E-2</v>
      </c>
      <c r="O152" s="32">
        <f t="shared" si="26"/>
        <v>0.7367491166077742</v>
      </c>
      <c r="P152" s="30" t="str">
        <f t="shared" si="25"/>
        <v/>
      </c>
      <c r="Q152" s="22"/>
    </row>
    <row r="153" spans="1:17" x14ac:dyDescent="0.2">
      <c r="A153" s="22" t="s">
        <v>460</v>
      </c>
      <c r="B153" s="80" t="s">
        <v>548</v>
      </c>
      <c r="C153" s="23">
        <v>700151.6</v>
      </c>
      <c r="D153" s="23">
        <v>2824901.7</v>
      </c>
      <c r="E153" s="23">
        <f t="shared" si="17"/>
        <v>3525053.3000000003</v>
      </c>
      <c r="F153" s="34">
        <v>6</v>
      </c>
      <c r="G153" s="34">
        <v>4</v>
      </c>
      <c r="H153" s="77">
        <f t="shared" si="18"/>
        <v>10</v>
      </c>
      <c r="I153" s="36">
        <f t="shared" si="29"/>
        <v>116691.93333333333</v>
      </c>
      <c r="J153" s="36">
        <f t="shared" si="27"/>
        <v>706225.42500000005</v>
      </c>
      <c r="K153" s="82">
        <f t="shared" si="28"/>
        <v>352505.33</v>
      </c>
      <c r="L153" s="32">
        <f t="shared" si="22"/>
        <v>2.3715415019762844E-2</v>
      </c>
      <c r="M153" s="32">
        <f t="shared" si="23"/>
        <v>1.2779552715654952E-2</v>
      </c>
      <c r="N153" s="32">
        <f t="shared" si="24"/>
        <v>1.7667844522968199E-2</v>
      </c>
      <c r="O153" s="32">
        <f t="shared" si="26"/>
        <v>0.75441696113074241</v>
      </c>
      <c r="P153" s="30" t="str">
        <f t="shared" si="25"/>
        <v/>
      </c>
      <c r="Q153" s="22"/>
    </row>
    <row r="154" spans="1:17" x14ac:dyDescent="0.2">
      <c r="A154" s="22" t="s">
        <v>420</v>
      </c>
      <c r="B154" s="80" t="s">
        <v>565</v>
      </c>
      <c r="C154" s="23">
        <v>1669786.4</v>
      </c>
      <c r="D154" s="23">
        <v>1908544.73</v>
      </c>
      <c r="E154" s="23">
        <f t="shared" si="17"/>
        <v>3578331.13</v>
      </c>
      <c r="F154" s="34">
        <v>3</v>
      </c>
      <c r="G154" s="34">
        <v>6</v>
      </c>
      <c r="H154" s="77">
        <f t="shared" si="18"/>
        <v>9</v>
      </c>
      <c r="I154" s="36">
        <f t="shared" si="29"/>
        <v>556595.46666666667</v>
      </c>
      <c r="J154" s="36">
        <f t="shared" si="27"/>
        <v>318090.78833333333</v>
      </c>
      <c r="K154" s="82">
        <f t="shared" si="28"/>
        <v>397592.34777777776</v>
      </c>
      <c r="L154" s="32">
        <f t="shared" si="22"/>
        <v>1.1857707509881422E-2</v>
      </c>
      <c r="M154" s="32">
        <f t="shared" si="23"/>
        <v>1.9169329073482427E-2</v>
      </c>
      <c r="N154" s="32">
        <f t="shared" si="24"/>
        <v>1.5901060070671377E-2</v>
      </c>
      <c r="O154" s="32">
        <f t="shared" si="26"/>
        <v>0.77031802120141379</v>
      </c>
      <c r="P154" s="30" t="str">
        <f t="shared" si="25"/>
        <v/>
      </c>
      <c r="Q154" s="22"/>
    </row>
    <row r="155" spans="1:17" x14ac:dyDescent="0.2">
      <c r="A155" s="22" t="s">
        <v>467</v>
      </c>
      <c r="B155" s="80" t="s">
        <v>555</v>
      </c>
      <c r="C155" s="23">
        <v>3464745.64</v>
      </c>
      <c r="D155" s="23">
        <v>2535011.81</v>
      </c>
      <c r="E155" s="23">
        <f t="shared" si="17"/>
        <v>5999757.4500000002</v>
      </c>
      <c r="F155" s="34">
        <v>4</v>
      </c>
      <c r="G155" s="34">
        <v>5</v>
      </c>
      <c r="H155" s="77">
        <f t="shared" si="18"/>
        <v>9</v>
      </c>
      <c r="I155" s="36">
        <f t="shared" si="29"/>
        <v>866186.41</v>
      </c>
      <c r="J155" s="36">
        <f t="shared" si="27"/>
        <v>507002.36200000002</v>
      </c>
      <c r="K155" s="82">
        <f t="shared" si="28"/>
        <v>666639.71666666667</v>
      </c>
      <c r="L155" s="32">
        <f t="shared" si="22"/>
        <v>1.5810276679841896E-2</v>
      </c>
      <c r="M155" s="32">
        <f t="shared" si="23"/>
        <v>1.5974440894568689E-2</v>
      </c>
      <c r="N155" s="32">
        <f t="shared" si="24"/>
        <v>1.5901060070671377E-2</v>
      </c>
      <c r="O155" s="32">
        <f t="shared" si="26"/>
        <v>0.78621908127208517</v>
      </c>
      <c r="P155" s="30" t="str">
        <f t="shared" si="25"/>
        <v/>
      </c>
      <c r="Q155" s="22"/>
    </row>
    <row r="156" spans="1:17" x14ac:dyDescent="0.2">
      <c r="A156" s="22" t="s">
        <v>464</v>
      </c>
      <c r="B156" s="80" t="s">
        <v>552</v>
      </c>
      <c r="C156" s="23">
        <v>1633055.82</v>
      </c>
      <c r="D156" s="23">
        <v>2847218.37</v>
      </c>
      <c r="E156" s="23">
        <f t="shared" si="17"/>
        <v>4480274.1900000004</v>
      </c>
      <c r="F156" s="34">
        <v>5</v>
      </c>
      <c r="G156" s="34">
        <v>4</v>
      </c>
      <c r="H156" s="77">
        <f t="shared" si="18"/>
        <v>9</v>
      </c>
      <c r="I156" s="36">
        <f t="shared" si="29"/>
        <v>326611.16399999999</v>
      </c>
      <c r="J156" s="36">
        <f t="shared" si="27"/>
        <v>711804.59250000003</v>
      </c>
      <c r="K156" s="82">
        <f t="shared" si="28"/>
        <v>497808.2433333334</v>
      </c>
      <c r="L156" s="32">
        <f t="shared" si="22"/>
        <v>1.9762845849802372E-2</v>
      </c>
      <c r="M156" s="32">
        <f t="shared" si="23"/>
        <v>1.2779552715654952E-2</v>
      </c>
      <c r="N156" s="32">
        <f t="shared" si="24"/>
        <v>1.5901060070671377E-2</v>
      </c>
      <c r="O156" s="32">
        <f t="shared" si="26"/>
        <v>0.80212014134275655</v>
      </c>
      <c r="P156" s="30" t="str">
        <f t="shared" si="25"/>
        <v/>
      </c>
      <c r="Q156" s="22"/>
    </row>
    <row r="157" spans="1:17" x14ac:dyDescent="0.2">
      <c r="A157" s="22" t="s">
        <v>457</v>
      </c>
      <c r="B157" s="80" t="s">
        <v>559</v>
      </c>
      <c r="C157" s="23">
        <v>3375293.45</v>
      </c>
      <c r="D157" s="23">
        <v>2642219.6500000004</v>
      </c>
      <c r="E157" s="23">
        <f t="shared" si="17"/>
        <v>6017513.1000000006</v>
      </c>
      <c r="F157" s="34">
        <v>3</v>
      </c>
      <c r="G157" s="34">
        <v>5</v>
      </c>
      <c r="H157" s="77">
        <f t="shared" si="18"/>
        <v>8</v>
      </c>
      <c r="I157" s="36">
        <f t="shared" si="29"/>
        <v>1125097.8166666667</v>
      </c>
      <c r="J157" s="36">
        <f t="shared" si="27"/>
        <v>528443.93000000005</v>
      </c>
      <c r="K157" s="82">
        <f t="shared" si="28"/>
        <v>752189.13750000007</v>
      </c>
      <c r="L157" s="32">
        <f t="shared" si="22"/>
        <v>1.1857707509881422E-2</v>
      </c>
      <c r="M157" s="32">
        <f t="shared" si="23"/>
        <v>1.5974440894568689E-2</v>
      </c>
      <c r="N157" s="32">
        <f t="shared" si="24"/>
        <v>1.4134275618374558E-2</v>
      </c>
      <c r="O157" s="32">
        <f t="shared" si="26"/>
        <v>0.8162544169611311</v>
      </c>
      <c r="P157" s="30" t="str">
        <f t="shared" si="25"/>
        <v/>
      </c>
      <c r="Q157" s="22"/>
    </row>
    <row r="158" spans="1:17" x14ac:dyDescent="0.2">
      <c r="A158" s="22" t="s">
        <v>436</v>
      </c>
      <c r="B158" s="80" t="s">
        <v>527</v>
      </c>
      <c r="C158" s="23">
        <v>4369848.55</v>
      </c>
      <c r="D158" s="23">
        <v>2323204.25</v>
      </c>
      <c r="E158" s="23">
        <f t="shared" si="17"/>
        <v>6693052.7999999998</v>
      </c>
      <c r="F158" s="34">
        <v>4</v>
      </c>
      <c r="G158" s="34">
        <v>4</v>
      </c>
      <c r="H158" s="77">
        <f t="shared" si="18"/>
        <v>8</v>
      </c>
      <c r="I158" s="36">
        <f t="shared" si="29"/>
        <v>1092462.1375</v>
      </c>
      <c r="J158" s="36">
        <f t="shared" si="27"/>
        <v>580801.0625</v>
      </c>
      <c r="K158" s="82">
        <f t="shared" si="28"/>
        <v>836631.6</v>
      </c>
      <c r="L158" s="32">
        <f t="shared" si="22"/>
        <v>1.5810276679841896E-2</v>
      </c>
      <c r="M158" s="32">
        <f t="shared" si="23"/>
        <v>1.2779552715654952E-2</v>
      </c>
      <c r="N158" s="32">
        <f t="shared" si="24"/>
        <v>1.4134275618374558E-2</v>
      </c>
      <c r="O158" s="32">
        <f t="shared" si="26"/>
        <v>0.83038869257950565</v>
      </c>
      <c r="P158" s="30" t="str">
        <f t="shared" si="25"/>
        <v/>
      </c>
      <c r="Q158" s="22"/>
    </row>
    <row r="159" spans="1:17" x14ac:dyDescent="0.2">
      <c r="A159" s="22" t="s">
        <v>448</v>
      </c>
      <c r="B159" s="80" t="s">
        <v>537</v>
      </c>
      <c r="C159" s="23">
        <v>1931430</v>
      </c>
      <c r="D159" s="23">
        <v>2133521</v>
      </c>
      <c r="E159" s="23">
        <f t="shared" si="17"/>
        <v>4064951</v>
      </c>
      <c r="F159" s="34">
        <v>5</v>
      </c>
      <c r="G159" s="34">
        <v>3</v>
      </c>
      <c r="H159" s="77">
        <f t="shared" si="18"/>
        <v>8</v>
      </c>
      <c r="I159" s="36">
        <f t="shared" si="29"/>
        <v>386286</v>
      </c>
      <c r="J159" s="36">
        <f t="shared" si="27"/>
        <v>711173.66666666663</v>
      </c>
      <c r="K159" s="82">
        <f t="shared" si="28"/>
        <v>508118.875</v>
      </c>
      <c r="L159" s="32">
        <f t="shared" si="22"/>
        <v>1.9762845849802372E-2</v>
      </c>
      <c r="M159" s="32">
        <f t="shared" si="23"/>
        <v>9.5846645367412137E-3</v>
      </c>
      <c r="N159" s="32">
        <f t="shared" si="24"/>
        <v>1.4134275618374558E-2</v>
      </c>
      <c r="O159" s="32">
        <f t="shared" si="26"/>
        <v>0.8445229681978802</v>
      </c>
      <c r="P159" s="30" t="str">
        <f t="shared" si="25"/>
        <v/>
      </c>
      <c r="Q159" s="22"/>
    </row>
    <row r="160" spans="1:17" x14ac:dyDescent="0.2">
      <c r="A160" s="22" t="s">
        <v>470</v>
      </c>
      <c r="B160" s="80" t="s">
        <v>558</v>
      </c>
      <c r="C160" s="23">
        <v>0</v>
      </c>
      <c r="D160" s="23">
        <v>4605362.6099999994</v>
      </c>
      <c r="E160" s="23">
        <f t="shared" si="17"/>
        <v>4605362.6099999994</v>
      </c>
      <c r="G160" s="34">
        <v>7</v>
      </c>
      <c r="H160" s="77">
        <f t="shared" si="18"/>
        <v>7</v>
      </c>
      <c r="I160" s="36"/>
      <c r="J160" s="36">
        <f t="shared" si="27"/>
        <v>657908.94428571418</v>
      </c>
      <c r="K160" s="82">
        <f t="shared" si="28"/>
        <v>657908.94428571418</v>
      </c>
      <c r="L160" s="32">
        <f t="shared" si="22"/>
        <v>0</v>
      </c>
      <c r="M160" s="32">
        <f t="shared" si="23"/>
        <v>2.2364217252396165E-2</v>
      </c>
      <c r="N160" s="32">
        <f t="shared" si="24"/>
        <v>1.2367491166077738E-2</v>
      </c>
      <c r="O160" s="32">
        <f t="shared" si="26"/>
        <v>0.85689045936395791</v>
      </c>
      <c r="P160" s="30" t="str">
        <f t="shared" si="25"/>
        <v/>
      </c>
      <c r="Q160" s="22"/>
    </row>
    <row r="161" spans="1:17" x14ac:dyDescent="0.2">
      <c r="A161" s="22" t="s">
        <v>440</v>
      </c>
      <c r="B161" s="80" t="s">
        <v>531</v>
      </c>
      <c r="C161" s="23">
        <v>2791336.81</v>
      </c>
      <c r="D161" s="23">
        <v>2426737.35</v>
      </c>
      <c r="E161" s="23">
        <f t="shared" si="17"/>
        <v>5218074.16</v>
      </c>
      <c r="F161" s="34">
        <v>4</v>
      </c>
      <c r="G161" s="34">
        <v>3</v>
      </c>
      <c r="H161" s="77">
        <f t="shared" si="18"/>
        <v>7</v>
      </c>
      <c r="I161" s="36">
        <f>C161/F161</f>
        <v>697834.20250000001</v>
      </c>
      <c r="J161" s="36">
        <f t="shared" si="27"/>
        <v>808912.45000000007</v>
      </c>
      <c r="K161" s="82">
        <f t="shared" si="28"/>
        <v>745439.16571428569</v>
      </c>
      <c r="L161" s="32">
        <f t="shared" si="22"/>
        <v>1.5810276679841896E-2</v>
      </c>
      <c r="M161" s="32">
        <f t="shared" si="23"/>
        <v>9.5846645367412137E-3</v>
      </c>
      <c r="N161" s="32">
        <f t="shared" si="24"/>
        <v>1.2367491166077738E-2</v>
      </c>
      <c r="O161" s="32">
        <f t="shared" si="26"/>
        <v>0.86925795053003563</v>
      </c>
      <c r="P161" s="30" t="str">
        <f t="shared" si="25"/>
        <v/>
      </c>
      <c r="Q161" s="22"/>
    </row>
    <row r="162" spans="1:17" x14ac:dyDescent="0.2">
      <c r="A162" s="22" t="s">
        <v>422</v>
      </c>
      <c r="B162" s="80" t="s">
        <v>566</v>
      </c>
      <c r="C162" s="23">
        <v>4099204.44</v>
      </c>
      <c r="D162" s="23">
        <v>2072349.38</v>
      </c>
      <c r="E162" s="23">
        <f t="shared" si="17"/>
        <v>6171553.8200000003</v>
      </c>
      <c r="F162" s="34">
        <v>3</v>
      </c>
      <c r="G162" s="34">
        <v>3</v>
      </c>
      <c r="H162" s="77">
        <f t="shared" si="18"/>
        <v>6</v>
      </c>
      <c r="I162" s="36">
        <f>C162/F162</f>
        <v>1366401.48</v>
      </c>
      <c r="J162" s="36">
        <f t="shared" si="27"/>
        <v>690783.12666666659</v>
      </c>
      <c r="K162" s="82">
        <f t="shared" si="28"/>
        <v>1028592.3033333333</v>
      </c>
      <c r="L162" s="32">
        <f t="shared" si="22"/>
        <v>1.1857707509881422E-2</v>
      </c>
      <c r="M162" s="32">
        <f t="shared" si="23"/>
        <v>9.5846645367412137E-3</v>
      </c>
      <c r="N162" s="32">
        <f t="shared" si="24"/>
        <v>1.0600706713780919E-2</v>
      </c>
      <c r="O162" s="32">
        <f t="shared" si="26"/>
        <v>0.87985865724381651</v>
      </c>
      <c r="P162" s="30" t="str">
        <f t="shared" si="25"/>
        <v/>
      </c>
      <c r="Q162" s="22"/>
    </row>
    <row r="163" spans="1:17" x14ac:dyDescent="0.2">
      <c r="A163" s="22" t="s">
        <v>468</v>
      </c>
      <c r="B163" s="80" t="s">
        <v>556</v>
      </c>
      <c r="C163" s="23">
        <v>3238032.77</v>
      </c>
      <c r="D163" s="23">
        <v>1661045.25</v>
      </c>
      <c r="E163" s="23">
        <f t="shared" ref="E163:E188" si="30">SUM(C163:D163)</f>
        <v>4899078.0199999996</v>
      </c>
      <c r="F163" s="34">
        <v>4</v>
      </c>
      <c r="G163" s="34">
        <v>2</v>
      </c>
      <c r="H163" s="77">
        <f t="shared" ref="H163:H188" si="31">SUM(F163:G163)</f>
        <v>6</v>
      </c>
      <c r="I163" s="36">
        <f>C163/F163</f>
        <v>809508.1925</v>
      </c>
      <c r="J163" s="36">
        <f t="shared" si="27"/>
        <v>830522.625</v>
      </c>
      <c r="K163" s="82">
        <f t="shared" si="28"/>
        <v>816513.0033333333</v>
      </c>
      <c r="L163" s="32">
        <f t="shared" ref="L163:L188" si="32">F163/$F$189</f>
        <v>1.5810276679841896E-2</v>
      </c>
      <c r="M163" s="32">
        <f t="shared" ref="M163:M188" si="33">G163/$G$189</f>
        <v>6.3897763578274758E-3</v>
      </c>
      <c r="N163" s="32">
        <f t="shared" ref="N163:N188" si="34">H163/$H$189</f>
        <v>1.0600706713780919E-2</v>
      </c>
      <c r="O163" s="32">
        <f t="shared" si="26"/>
        <v>0.89045936395759739</v>
      </c>
      <c r="P163" s="30" t="str">
        <f t="shared" si="25"/>
        <v/>
      </c>
      <c r="Q163" s="22"/>
    </row>
    <row r="164" spans="1:17" x14ac:dyDescent="0.2">
      <c r="A164" s="22" t="s">
        <v>462</v>
      </c>
      <c r="B164" s="80" t="s">
        <v>550</v>
      </c>
      <c r="C164" s="23">
        <v>0</v>
      </c>
      <c r="D164" s="23">
        <v>4482814.53</v>
      </c>
      <c r="E164" s="23">
        <f t="shared" si="30"/>
        <v>4482814.53</v>
      </c>
      <c r="G164" s="34">
        <v>5</v>
      </c>
      <c r="H164" s="77">
        <f t="shared" si="31"/>
        <v>5</v>
      </c>
      <c r="I164" s="36"/>
      <c r="J164" s="36">
        <f t="shared" si="27"/>
        <v>896562.90600000008</v>
      </c>
      <c r="K164" s="82">
        <f t="shared" si="28"/>
        <v>896562.90600000008</v>
      </c>
      <c r="L164" s="32">
        <f t="shared" si="32"/>
        <v>0</v>
      </c>
      <c r="M164" s="32">
        <f t="shared" si="33"/>
        <v>1.5974440894568689E-2</v>
      </c>
      <c r="N164" s="32">
        <f t="shared" si="34"/>
        <v>8.8339222614840993E-3</v>
      </c>
      <c r="O164" s="32">
        <f t="shared" si="26"/>
        <v>0.89929328621908144</v>
      </c>
      <c r="P164" s="30" t="str">
        <f t="shared" si="25"/>
        <v/>
      </c>
      <c r="Q164" s="22"/>
    </row>
    <row r="165" spans="1:17" x14ac:dyDescent="0.2">
      <c r="A165" s="22" t="s">
        <v>426</v>
      </c>
      <c r="B165" s="80" t="s">
        <v>570</v>
      </c>
      <c r="C165" s="23">
        <v>0</v>
      </c>
      <c r="D165" s="23">
        <v>2378109.42</v>
      </c>
      <c r="E165" s="23">
        <f t="shared" si="30"/>
        <v>2378109.42</v>
      </c>
      <c r="G165" s="34">
        <v>5</v>
      </c>
      <c r="H165" s="77">
        <f t="shared" si="31"/>
        <v>5</v>
      </c>
      <c r="I165" s="36"/>
      <c r="J165" s="36">
        <f t="shared" si="27"/>
        <v>475621.88399999996</v>
      </c>
      <c r="K165" s="82">
        <f t="shared" si="28"/>
        <v>475621.88399999996</v>
      </c>
      <c r="L165" s="32">
        <f t="shared" si="32"/>
        <v>0</v>
      </c>
      <c r="M165" s="32">
        <f t="shared" si="33"/>
        <v>1.5974440894568689E-2</v>
      </c>
      <c r="N165" s="32">
        <f t="shared" si="34"/>
        <v>8.8339222614840993E-3</v>
      </c>
      <c r="O165" s="32">
        <f t="shared" si="26"/>
        <v>0.9081272084805655</v>
      </c>
      <c r="P165" s="30" t="str">
        <f t="shared" si="25"/>
        <v/>
      </c>
      <c r="Q165" s="22"/>
    </row>
    <row r="166" spans="1:17" x14ac:dyDescent="0.2">
      <c r="A166" s="22" t="s">
        <v>429</v>
      </c>
      <c r="B166" s="80" t="s">
        <v>573</v>
      </c>
      <c r="C166" s="23">
        <v>0</v>
      </c>
      <c r="D166" s="23">
        <v>1495195.1400000001</v>
      </c>
      <c r="E166" s="23">
        <f t="shared" si="30"/>
        <v>1495195.1400000001</v>
      </c>
      <c r="G166" s="34">
        <v>5</v>
      </c>
      <c r="H166" s="77">
        <f t="shared" si="31"/>
        <v>5</v>
      </c>
      <c r="I166" s="36"/>
      <c r="J166" s="36">
        <f t="shared" si="27"/>
        <v>299039.02800000005</v>
      </c>
      <c r="K166" s="82">
        <f t="shared" si="28"/>
        <v>299039.02800000005</v>
      </c>
      <c r="L166" s="32">
        <f t="shared" si="32"/>
        <v>0</v>
      </c>
      <c r="M166" s="32">
        <f t="shared" si="33"/>
        <v>1.5974440894568689E-2</v>
      </c>
      <c r="N166" s="32">
        <f t="shared" si="34"/>
        <v>8.8339222614840993E-3</v>
      </c>
      <c r="O166" s="32">
        <f t="shared" si="26"/>
        <v>0.91696113074204955</v>
      </c>
      <c r="P166" s="30" t="str">
        <f t="shared" si="25"/>
        <v/>
      </c>
      <c r="Q166" s="22"/>
    </row>
    <row r="167" spans="1:17" x14ac:dyDescent="0.2">
      <c r="A167" s="22" t="s">
        <v>421</v>
      </c>
      <c r="B167" s="80" t="s">
        <v>576</v>
      </c>
      <c r="C167" s="23">
        <v>453276.82</v>
      </c>
      <c r="D167" s="23">
        <v>818716.21000000008</v>
      </c>
      <c r="E167" s="23">
        <f t="shared" si="30"/>
        <v>1271993.03</v>
      </c>
      <c r="F167" s="34">
        <v>2</v>
      </c>
      <c r="G167" s="34">
        <v>3</v>
      </c>
      <c r="H167" s="77">
        <f t="shared" si="31"/>
        <v>5</v>
      </c>
      <c r="I167" s="36">
        <f>C167/F167</f>
        <v>226638.41</v>
      </c>
      <c r="J167" s="36">
        <f t="shared" si="27"/>
        <v>272905.40333333338</v>
      </c>
      <c r="K167" s="82">
        <f t="shared" si="28"/>
        <v>254398.606</v>
      </c>
      <c r="L167" s="32">
        <f t="shared" si="32"/>
        <v>7.9051383399209481E-3</v>
      </c>
      <c r="M167" s="32">
        <f t="shared" si="33"/>
        <v>9.5846645367412137E-3</v>
      </c>
      <c r="N167" s="32">
        <f t="shared" si="34"/>
        <v>8.8339222614840993E-3</v>
      </c>
      <c r="O167" s="32">
        <f t="shared" si="26"/>
        <v>0.9257950530035336</v>
      </c>
      <c r="P167" s="30" t="str">
        <f t="shared" si="25"/>
        <v/>
      </c>
      <c r="Q167" s="22"/>
    </row>
    <row r="168" spans="1:17" x14ac:dyDescent="0.2">
      <c r="A168" s="22" t="s">
        <v>452</v>
      </c>
      <c r="B168" s="80" t="s">
        <v>543</v>
      </c>
      <c r="C168" s="23">
        <v>2284179.5299999998</v>
      </c>
      <c r="D168" s="23">
        <v>988776</v>
      </c>
      <c r="E168" s="23">
        <f t="shared" si="30"/>
        <v>3272955.53</v>
      </c>
      <c r="F168" s="34">
        <v>3</v>
      </c>
      <c r="G168" s="34">
        <v>2</v>
      </c>
      <c r="H168" s="77">
        <f t="shared" si="31"/>
        <v>5</v>
      </c>
      <c r="I168" s="36">
        <f>C168/F168</f>
        <v>761393.17666666664</v>
      </c>
      <c r="J168" s="36">
        <f t="shared" si="27"/>
        <v>494388</v>
      </c>
      <c r="K168" s="82">
        <f t="shared" si="28"/>
        <v>654591.10599999991</v>
      </c>
      <c r="L168" s="32">
        <f t="shared" si="32"/>
        <v>1.1857707509881422E-2</v>
      </c>
      <c r="M168" s="32">
        <f t="shared" si="33"/>
        <v>6.3897763578274758E-3</v>
      </c>
      <c r="N168" s="32">
        <f t="shared" si="34"/>
        <v>8.8339222614840993E-3</v>
      </c>
      <c r="O168" s="32">
        <f t="shared" si="26"/>
        <v>0.93462897526501765</v>
      </c>
      <c r="P168" s="30" t="str">
        <f t="shared" si="25"/>
        <v/>
      </c>
      <c r="Q168" s="22"/>
    </row>
    <row r="169" spans="1:17" x14ac:dyDescent="0.2">
      <c r="A169" s="22" t="s">
        <v>438</v>
      </c>
      <c r="B169" s="80" t="s">
        <v>529</v>
      </c>
      <c r="C169" s="23">
        <v>0</v>
      </c>
      <c r="D169" s="23">
        <v>2566734.92</v>
      </c>
      <c r="E169" s="23">
        <f t="shared" si="30"/>
        <v>2566734.92</v>
      </c>
      <c r="G169" s="34">
        <v>4</v>
      </c>
      <c r="H169" s="77">
        <f t="shared" si="31"/>
        <v>4</v>
      </c>
      <c r="I169" s="36"/>
      <c r="J169" s="36">
        <f t="shared" si="27"/>
        <v>641683.73</v>
      </c>
      <c r="K169" s="82">
        <f t="shared" si="28"/>
        <v>641683.73</v>
      </c>
      <c r="L169" s="32">
        <f t="shared" si="32"/>
        <v>0</v>
      </c>
      <c r="M169" s="32">
        <f t="shared" si="33"/>
        <v>1.2779552715654952E-2</v>
      </c>
      <c r="N169" s="32">
        <f t="shared" si="34"/>
        <v>7.0671378091872791E-3</v>
      </c>
      <c r="O169" s="32">
        <f t="shared" si="26"/>
        <v>0.94169611307420498</v>
      </c>
      <c r="P169" s="30" t="str">
        <f t="shared" si="25"/>
        <v/>
      </c>
    </row>
    <row r="170" spans="1:17" x14ac:dyDescent="0.2">
      <c r="A170" s="22" t="s">
        <v>458</v>
      </c>
      <c r="B170" s="80" t="s">
        <v>523</v>
      </c>
      <c r="C170" s="23">
        <v>1482929.25</v>
      </c>
      <c r="D170" s="23">
        <v>869181.25</v>
      </c>
      <c r="E170" s="23">
        <f t="shared" si="30"/>
        <v>2352110.5</v>
      </c>
      <c r="F170" s="34">
        <v>3</v>
      </c>
      <c r="G170" s="34">
        <v>1</v>
      </c>
      <c r="H170" s="77">
        <f t="shared" si="31"/>
        <v>4</v>
      </c>
      <c r="I170" s="36">
        <f>C170/F170</f>
        <v>494309.75</v>
      </c>
      <c r="J170" s="36">
        <f t="shared" si="27"/>
        <v>869181.25</v>
      </c>
      <c r="K170" s="82">
        <f t="shared" si="28"/>
        <v>588027.625</v>
      </c>
      <c r="L170" s="32">
        <f t="shared" si="32"/>
        <v>1.1857707509881422E-2</v>
      </c>
      <c r="M170" s="32">
        <f t="shared" si="33"/>
        <v>3.1948881789137379E-3</v>
      </c>
      <c r="N170" s="32">
        <f t="shared" si="34"/>
        <v>7.0671378091872791E-3</v>
      </c>
      <c r="O170" s="32">
        <f t="shared" si="26"/>
        <v>0.94876325088339231</v>
      </c>
      <c r="P170" s="30" t="str">
        <f t="shared" si="25"/>
        <v/>
      </c>
    </row>
    <row r="171" spans="1:17" x14ac:dyDescent="0.2">
      <c r="A171" s="22" t="s">
        <v>459</v>
      </c>
      <c r="B171" s="80" t="s">
        <v>562</v>
      </c>
      <c r="C171" s="23">
        <v>0</v>
      </c>
      <c r="D171" s="23">
        <v>1828473.1400000001</v>
      </c>
      <c r="E171" s="23">
        <f t="shared" si="30"/>
        <v>1828473.1400000001</v>
      </c>
      <c r="G171" s="34">
        <v>3</v>
      </c>
      <c r="H171" s="77">
        <f t="shared" si="31"/>
        <v>3</v>
      </c>
      <c r="I171" s="36"/>
      <c r="J171" s="36">
        <f t="shared" si="27"/>
        <v>609491.04666666675</v>
      </c>
      <c r="K171" s="82">
        <f t="shared" si="28"/>
        <v>609491.04666666675</v>
      </c>
      <c r="L171" s="32">
        <f t="shared" si="32"/>
        <v>0</v>
      </c>
      <c r="M171" s="32">
        <f t="shared" si="33"/>
        <v>9.5846645367412137E-3</v>
      </c>
      <c r="N171" s="32">
        <f t="shared" si="34"/>
        <v>5.3003533568904597E-3</v>
      </c>
      <c r="O171" s="32">
        <f t="shared" si="26"/>
        <v>0.9540636042402828</v>
      </c>
      <c r="P171" s="30" t="str">
        <f t="shared" si="25"/>
        <v/>
      </c>
    </row>
    <row r="172" spans="1:17" x14ac:dyDescent="0.2">
      <c r="A172" s="22" t="s">
        <v>469</v>
      </c>
      <c r="B172" s="80" t="s">
        <v>557</v>
      </c>
      <c r="C172" s="23">
        <v>0</v>
      </c>
      <c r="D172" s="23">
        <v>1447712.51</v>
      </c>
      <c r="E172" s="23">
        <f t="shared" si="30"/>
        <v>1447712.51</v>
      </c>
      <c r="G172" s="34">
        <v>3</v>
      </c>
      <c r="H172" s="77">
        <f t="shared" si="31"/>
        <v>3</v>
      </c>
      <c r="I172" s="36"/>
      <c r="J172" s="36">
        <f t="shared" si="27"/>
        <v>482570.83666666667</v>
      </c>
      <c r="K172" s="82">
        <f t="shared" si="28"/>
        <v>482570.83666666667</v>
      </c>
      <c r="L172" s="32">
        <f t="shared" si="32"/>
        <v>0</v>
      </c>
      <c r="M172" s="32">
        <f t="shared" si="33"/>
        <v>9.5846645367412137E-3</v>
      </c>
      <c r="N172" s="32">
        <f t="shared" si="34"/>
        <v>5.3003533568904597E-3</v>
      </c>
      <c r="O172" s="32">
        <f t="shared" si="26"/>
        <v>0.9593639575971733</v>
      </c>
      <c r="P172" s="30" t="str">
        <f t="shared" si="25"/>
        <v/>
      </c>
      <c r="Q172" s="22"/>
    </row>
    <row r="173" spans="1:17" x14ac:dyDescent="0.2">
      <c r="A173" s="22" t="s">
        <v>445</v>
      </c>
      <c r="B173" s="80" t="s">
        <v>534</v>
      </c>
      <c r="C173" s="23">
        <v>1879957.2</v>
      </c>
      <c r="D173" s="23">
        <v>839872.09000000008</v>
      </c>
      <c r="E173" s="23">
        <f t="shared" si="30"/>
        <v>2719829.29</v>
      </c>
      <c r="F173" s="34">
        <v>2</v>
      </c>
      <c r="G173" s="34">
        <v>1</v>
      </c>
      <c r="H173" s="77">
        <f t="shared" si="31"/>
        <v>3</v>
      </c>
      <c r="I173" s="36">
        <f>C173/F173</f>
        <v>939978.6</v>
      </c>
      <c r="J173" s="36">
        <f t="shared" si="27"/>
        <v>839872.09000000008</v>
      </c>
      <c r="K173" s="82">
        <f t="shared" si="28"/>
        <v>906609.76333333331</v>
      </c>
      <c r="L173" s="32">
        <f t="shared" si="32"/>
        <v>7.9051383399209481E-3</v>
      </c>
      <c r="M173" s="32">
        <f t="shared" si="33"/>
        <v>3.1948881789137379E-3</v>
      </c>
      <c r="N173" s="32">
        <f t="shared" si="34"/>
        <v>5.3003533568904597E-3</v>
      </c>
      <c r="O173" s="32">
        <f t="shared" si="26"/>
        <v>0.9646643109540638</v>
      </c>
      <c r="P173" s="30" t="str">
        <f t="shared" si="25"/>
        <v/>
      </c>
    </row>
    <row r="174" spans="1:17" x14ac:dyDescent="0.2">
      <c r="A174" s="22" t="s">
        <v>444</v>
      </c>
      <c r="B174" s="80" t="s">
        <v>542</v>
      </c>
      <c r="C174" s="23">
        <v>0</v>
      </c>
      <c r="D174" s="23">
        <v>1420433.5</v>
      </c>
      <c r="E174" s="23">
        <f t="shared" si="30"/>
        <v>1420433.5</v>
      </c>
      <c r="G174" s="34">
        <v>2</v>
      </c>
      <c r="H174" s="77">
        <f t="shared" si="31"/>
        <v>2</v>
      </c>
      <c r="I174" s="36"/>
      <c r="J174" s="36">
        <f t="shared" si="27"/>
        <v>710216.75</v>
      </c>
      <c r="K174" s="82">
        <f t="shared" si="28"/>
        <v>710216.75</v>
      </c>
      <c r="L174" s="32">
        <f t="shared" si="32"/>
        <v>0</v>
      </c>
      <c r="M174" s="32">
        <f t="shared" si="33"/>
        <v>6.3897763578274758E-3</v>
      </c>
      <c r="N174" s="32">
        <f t="shared" si="34"/>
        <v>3.5335689045936395E-3</v>
      </c>
      <c r="O174" s="32">
        <f t="shared" si="26"/>
        <v>0.96819787985865746</v>
      </c>
      <c r="P174" s="30" t="str">
        <f t="shared" si="25"/>
        <v/>
      </c>
    </row>
    <row r="175" spans="1:17" x14ac:dyDescent="0.2">
      <c r="A175" s="22" t="s">
        <v>461</v>
      </c>
      <c r="B175" s="80" t="s">
        <v>549</v>
      </c>
      <c r="C175" s="23">
        <v>0</v>
      </c>
      <c r="D175" s="23">
        <v>1145835.75</v>
      </c>
      <c r="E175" s="23">
        <f t="shared" si="30"/>
        <v>1145835.75</v>
      </c>
      <c r="G175" s="34">
        <v>2</v>
      </c>
      <c r="H175" s="77">
        <f t="shared" si="31"/>
        <v>2</v>
      </c>
      <c r="I175" s="36"/>
      <c r="J175" s="36">
        <f t="shared" si="27"/>
        <v>572917.875</v>
      </c>
      <c r="K175" s="82">
        <f t="shared" si="28"/>
        <v>572917.875</v>
      </c>
      <c r="L175" s="32">
        <f t="shared" si="32"/>
        <v>0</v>
      </c>
      <c r="M175" s="32">
        <f t="shared" si="33"/>
        <v>6.3897763578274758E-3</v>
      </c>
      <c r="N175" s="32">
        <f t="shared" si="34"/>
        <v>3.5335689045936395E-3</v>
      </c>
      <c r="O175" s="32">
        <f t="shared" si="26"/>
        <v>0.97173144876325113</v>
      </c>
      <c r="P175" s="30" t="str">
        <f t="shared" si="25"/>
        <v/>
      </c>
    </row>
    <row r="176" spans="1:17" x14ac:dyDescent="0.2">
      <c r="A176" s="22" t="s">
        <v>424</v>
      </c>
      <c r="B176" s="80" t="s">
        <v>568</v>
      </c>
      <c r="C176" s="23">
        <v>0</v>
      </c>
      <c r="D176" s="23">
        <v>906150</v>
      </c>
      <c r="E176" s="23">
        <f t="shared" si="30"/>
        <v>906150</v>
      </c>
      <c r="G176" s="34">
        <v>2</v>
      </c>
      <c r="H176" s="77">
        <f t="shared" si="31"/>
        <v>2</v>
      </c>
      <c r="I176" s="36"/>
      <c r="J176" s="36">
        <f t="shared" si="27"/>
        <v>453075</v>
      </c>
      <c r="K176" s="82">
        <f t="shared" si="28"/>
        <v>453075</v>
      </c>
      <c r="L176" s="32">
        <f t="shared" si="32"/>
        <v>0</v>
      </c>
      <c r="M176" s="32">
        <f t="shared" si="33"/>
        <v>6.3897763578274758E-3</v>
      </c>
      <c r="N176" s="32">
        <f t="shared" si="34"/>
        <v>3.5335689045936395E-3</v>
      </c>
      <c r="O176" s="32">
        <f t="shared" si="26"/>
        <v>0.97526501766784479</v>
      </c>
      <c r="P176" s="30" t="str">
        <f t="shared" si="25"/>
        <v/>
      </c>
    </row>
    <row r="177" spans="1:16" x14ac:dyDescent="0.2">
      <c r="A177" s="22" t="s">
        <v>447</v>
      </c>
      <c r="B177" s="80" t="s">
        <v>536</v>
      </c>
      <c r="C177" s="23">
        <v>727025</v>
      </c>
      <c r="D177" s="23">
        <v>530325.28</v>
      </c>
      <c r="E177" s="23">
        <f t="shared" si="30"/>
        <v>1257350.28</v>
      </c>
      <c r="F177" s="34">
        <v>1</v>
      </c>
      <c r="G177" s="34">
        <v>1</v>
      </c>
      <c r="H177" s="77">
        <f t="shared" si="31"/>
        <v>2</v>
      </c>
      <c r="I177" s="36">
        <f>C177/F177</f>
        <v>727025</v>
      </c>
      <c r="J177" s="36">
        <f t="shared" si="27"/>
        <v>530325.28</v>
      </c>
      <c r="K177" s="82">
        <f t="shared" si="28"/>
        <v>628675.14</v>
      </c>
      <c r="L177" s="32">
        <f t="shared" si="32"/>
        <v>3.952569169960474E-3</v>
      </c>
      <c r="M177" s="32">
        <f t="shared" si="33"/>
        <v>3.1948881789137379E-3</v>
      </c>
      <c r="N177" s="32">
        <f t="shared" si="34"/>
        <v>3.5335689045936395E-3</v>
      </c>
      <c r="O177" s="32">
        <f t="shared" si="26"/>
        <v>0.97879858657243846</v>
      </c>
      <c r="P177" s="30" t="str">
        <f t="shared" si="25"/>
        <v/>
      </c>
    </row>
    <row r="178" spans="1:16" x14ac:dyDescent="0.2">
      <c r="A178" s="22" t="s">
        <v>446</v>
      </c>
      <c r="B178" s="80" t="s">
        <v>535</v>
      </c>
      <c r="C178" s="23">
        <v>937523.75</v>
      </c>
      <c r="D178" s="23">
        <v>481656.8</v>
      </c>
      <c r="E178" s="23">
        <f t="shared" si="30"/>
        <v>1419180.55</v>
      </c>
      <c r="F178" s="34">
        <v>1</v>
      </c>
      <c r="G178" s="34">
        <v>1</v>
      </c>
      <c r="H178" s="77">
        <f t="shared" si="31"/>
        <v>2</v>
      </c>
      <c r="I178" s="36">
        <f>C178/F178</f>
        <v>937523.75</v>
      </c>
      <c r="J178" s="36">
        <f t="shared" si="27"/>
        <v>481656.8</v>
      </c>
      <c r="K178" s="82">
        <f t="shared" si="28"/>
        <v>709590.27500000002</v>
      </c>
      <c r="L178" s="32">
        <f t="shared" si="32"/>
        <v>3.952569169960474E-3</v>
      </c>
      <c r="M178" s="32">
        <f t="shared" si="33"/>
        <v>3.1948881789137379E-3</v>
      </c>
      <c r="N178" s="32">
        <f t="shared" si="34"/>
        <v>3.5335689045936395E-3</v>
      </c>
      <c r="O178" s="32">
        <f t="shared" si="26"/>
        <v>0.98233215547703212</v>
      </c>
      <c r="P178" s="30" t="str">
        <f t="shared" si="25"/>
        <v/>
      </c>
    </row>
    <row r="179" spans="1:16" x14ac:dyDescent="0.2">
      <c r="A179" s="22" t="s">
        <v>443</v>
      </c>
      <c r="B179" s="80" t="s">
        <v>541</v>
      </c>
      <c r="C179" s="23">
        <v>2403946.36</v>
      </c>
      <c r="D179" s="23">
        <v>256140</v>
      </c>
      <c r="E179" s="23">
        <f t="shared" si="30"/>
        <v>2660086.36</v>
      </c>
      <c r="F179" s="34">
        <v>1</v>
      </c>
      <c r="G179" s="34">
        <v>1</v>
      </c>
      <c r="H179" s="77">
        <f t="shared" si="31"/>
        <v>2</v>
      </c>
      <c r="I179" s="36">
        <f>C179/F179</f>
        <v>2403946.36</v>
      </c>
      <c r="J179" s="36">
        <f t="shared" si="27"/>
        <v>256140</v>
      </c>
      <c r="K179" s="82">
        <f t="shared" si="28"/>
        <v>1330043.18</v>
      </c>
      <c r="L179" s="32">
        <f t="shared" si="32"/>
        <v>3.952569169960474E-3</v>
      </c>
      <c r="M179" s="32">
        <f t="shared" si="33"/>
        <v>3.1948881789137379E-3</v>
      </c>
      <c r="N179" s="32">
        <f t="shared" si="34"/>
        <v>3.5335689045936395E-3</v>
      </c>
      <c r="O179" s="32">
        <f t="shared" si="26"/>
        <v>0.98586572438162579</v>
      </c>
      <c r="P179" s="30" t="str">
        <f t="shared" si="25"/>
        <v/>
      </c>
    </row>
    <row r="180" spans="1:16" x14ac:dyDescent="0.2">
      <c r="A180" s="22" t="s">
        <v>427</v>
      </c>
      <c r="B180" s="80" t="s">
        <v>571</v>
      </c>
      <c r="C180" s="23">
        <v>0</v>
      </c>
      <c r="D180" s="23">
        <v>700962.96</v>
      </c>
      <c r="E180" s="23">
        <f t="shared" si="30"/>
        <v>700962.96</v>
      </c>
      <c r="G180" s="34">
        <v>1</v>
      </c>
      <c r="H180" s="77">
        <f t="shared" si="31"/>
        <v>1</v>
      </c>
      <c r="I180" s="36"/>
      <c r="J180" s="36">
        <f t="shared" si="27"/>
        <v>700962.96</v>
      </c>
      <c r="K180" s="82">
        <f t="shared" si="28"/>
        <v>700962.96</v>
      </c>
      <c r="L180" s="32">
        <f t="shared" si="32"/>
        <v>0</v>
      </c>
      <c r="M180" s="32">
        <f t="shared" si="33"/>
        <v>3.1948881789137379E-3</v>
      </c>
      <c r="N180" s="32">
        <f t="shared" si="34"/>
        <v>1.7667844522968198E-3</v>
      </c>
      <c r="O180" s="32">
        <f t="shared" si="26"/>
        <v>0.98763250883392262</v>
      </c>
      <c r="P180" s="30" t="str">
        <f t="shared" si="25"/>
        <v/>
      </c>
    </row>
    <row r="181" spans="1:16" x14ac:dyDescent="0.2">
      <c r="A181" s="22" t="s">
        <v>430</v>
      </c>
      <c r="B181" s="80" t="s">
        <v>574</v>
      </c>
      <c r="C181" s="23">
        <v>0</v>
      </c>
      <c r="D181" s="23">
        <v>692736</v>
      </c>
      <c r="E181" s="23">
        <f t="shared" si="30"/>
        <v>692736</v>
      </c>
      <c r="G181" s="34">
        <v>1</v>
      </c>
      <c r="H181" s="77">
        <f t="shared" si="31"/>
        <v>1</v>
      </c>
      <c r="I181" s="36"/>
      <c r="J181" s="36">
        <f t="shared" si="27"/>
        <v>692736</v>
      </c>
      <c r="K181" s="82">
        <f t="shared" si="28"/>
        <v>692736</v>
      </c>
      <c r="L181" s="32">
        <f t="shared" si="32"/>
        <v>0</v>
      </c>
      <c r="M181" s="32">
        <f t="shared" si="33"/>
        <v>3.1948881789137379E-3</v>
      </c>
      <c r="N181" s="32">
        <f t="shared" si="34"/>
        <v>1.7667844522968198E-3</v>
      </c>
      <c r="O181" s="32">
        <f t="shared" si="26"/>
        <v>0.98939929328621945</v>
      </c>
      <c r="P181" s="30" t="str">
        <f t="shared" si="25"/>
        <v/>
      </c>
    </row>
    <row r="182" spans="1:16" x14ac:dyDescent="0.2">
      <c r="A182" s="22" t="s">
        <v>463</v>
      </c>
      <c r="B182" s="80" t="s">
        <v>551</v>
      </c>
      <c r="C182" s="23">
        <v>0</v>
      </c>
      <c r="D182" s="23">
        <v>511828.75</v>
      </c>
      <c r="E182" s="23">
        <f t="shared" si="30"/>
        <v>511828.75</v>
      </c>
      <c r="G182" s="34">
        <v>1</v>
      </c>
      <c r="H182" s="77">
        <f t="shared" si="31"/>
        <v>1</v>
      </c>
      <c r="I182" s="36"/>
      <c r="J182" s="36">
        <f t="shared" si="27"/>
        <v>511828.75</v>
      </c>
      <c r="K182" s="82">
        <f t="shared" si="28"/>
        <v>511828.75</v>
      </c>
      <c r="L182" s="32">
        <f t="shared" si="32"/>
        <v>0</v>
      </c>
      <c r="M182" s="32">
        <f t="shared" si="33"/>
        <v>3.1948881789137379E-3</v>
      </c>
      <c r="N182" s="32">
        <f t="shared" si="34"/>
        <v>1.7667844522968198E-3</v>
      </c>
      <c r="O182" s="32">
        <f t="shared" si="26"/>
        <v>0.99116607773851628</v>
      </c>
      <c r="P182" s="30" t="str">
        <f t="shared" si="25"/>
        <v/>
      </c>
    </row>
    <row r="183" spans="1:16" x14ac:dyDescent="0.2">
      <c r="A183" s="22" t="s">
        <v>425</v>
      </c>
      <c r="B183" s="80" t="s">
        <v>569</v>
      </c>
      <c r="C183" s="23">
        <v>0</v>
      </c>
      <c r="D183" s="23">
        <v>341291.2</v>
      </c>
      <c r="E183" s="23">
        <f t="shared" si="30"/>
        <v>341291.2</v>
      </c>
      <c r="G183" s="34">
        <v>1</v>
      </c>
      <c r="H183" s="77">
        <f t="shared" si="31"/>
        <v>1</v>
      </c>
      <c r="I183" s="36"/>
      <c r="J183" s="36">
        <f t="shared" si="27"/>
        <v>341291.2</v>
      </c>
      <c r="K183" s="82">
        <f t="shared" si="28"/>
        <v>341291.2</v>
      </c>
      <c r="L183" s="32">
        <f t="shared" si="32"/>
        <v>0</v>
      </c>
      <c r="M183" s="32">
        <f t="shared" si="33"/>
        <v>3.1948881789137379E-3</v>
      </c>
      <c r="N183" s="32">
        <f t="shared" si="34"/>
        <v>1.7667844522968198E-3</v>
      </c>
      <c r="O183" s="32">
        <f t="shared" si="26"/>
        <v>0.99293286219081311</v>
      </c>
      <c r="P183" s="30" t="str">
        <f t="shared" si="25"/>
        <v/>
      </c>
    </row>
    <row r="184" spans="1:16" x14ac:dyDescent="0.2">
      <c r="A184" s="22" t="s">
        <v>514</v>
      </c>
      <c r="B184" s="80" t="s">
        <v>519</v>
      </c>
      <c r="C184" s="23">
        <v>2431122.52</v>
      </c>
      <c r="D184" s="23"/>
      <c r="E184" s="23">
        <f t="shared" si="30"/>
        <v>2431122.52</v>
      </c>
      <c r="F184" s="34">
        <v>1</v>
      </c>
      <c r="G184" s="23"/>
      <c r="H184" s="77">
        <f t="shared" si="31"/>
        <v>1</v>
      </c>
      <c r="I184" s="36">
        <f>C184/F184</f>
        <v>2431122.52</v>
      </c>
      <c r="J184" s="36"/>
      <c r="K184" s="82">
        <f>E184/H184</f>
        <v>2431122.52</v>
      </c>
      <c r="L184" s="32">
        <f t="shared" si="32"/>
        <v>3.952569169960474E-3</v>
      </c>
      <c r="M184" s="32">
        <f t="shared" si="33"/>
        <v>0</v>
      </c>
      <c r="N184" s="32">
        <f t="shared" si="34"/>
        <v>1.7667844522968198E-3</v>
      </c>
      <c r="O184" s="32">
        <f t="shared" si="26"/>
        <v>0.99469964664310995</v>
      </c>
      <c r="P184" s="30" t="str">
        <f t="shared" si="25"/>
        <v/>
      </c>
    </row>
    <row r="185" spans="1:16" x14ac:dyDescent="0.2">
      <c r="A185" s="22" t="s">
        <v>515</v>
      </c>
      <c r="B185" s="80" t="s">
        <v>520</v>
      </c>
      <c r="C185" s="23">
        <v>2674818.89</v>
      </c>
      <c r="D185" s="23"/>
      <c r="E185" s="23">
        <f t="shared" si="30"/>
        <v>2674818.89</v>
      </c>
      <c r="F185" s="34">
        <v>1</v>
      </c>
      <c r="G185" s="23"/>
      <c r="H185" s="77">
        <f t="shared" si="31"/>
        <v>1</v>
      </c>
      <c r="I185" s="36">
        <f>C185/F185</f>
        <v>2674818.89</v>
      </c>
      <c r="J185" s="36"/>
      <c r="K185" s="82">
        <f>E185/H185</f>
        <v>2674818.89</v>
      </c>
      <c r="L185" s="32">
        <f t="shared" si="32"/>
        <v>3.952569169960474E-3</v>
      </c>
      <c r="M185" s="32">
        <f t="shared" si="33"/>
        <v>0</v>
      </c>
      <c r="N185" s="32">
        <f t="shared" si="34"/>
        <v>1.7667844522968198E-3</v>
      </c>
      <c r="O185" s="32">
        <f t="shared" si="26"/>
        <v>0.99646643109540678</v>
      </c>
      <c r="P185" s="30" t="str">
        <f t="shared" si="25"/>
        <v/>
      </c>
    </row>
    <row r="186" spans="1:16" x14ac:dyDescent="0.2">
      <c r="A186" s="22" t="s">
        <v>516</v>
      </c>
      <c r="B186" s="80" t="s">
        <v>521</v>
      </c>
      <c r="C186" s="23">
        <v>411723.95</v>
      </c>
      <c r="D186" s="23"/>
      <c r="E186" s="23">
        <f t="shared" si="30"/>
        <v>411723.95</v>
      </c>
      <c r="F186" s="34">
        <v>1</v>
      </c>
      <c r="G186" s="23"/>
      <c r="H186" s="77">
        <f t="shared" si="31"/>
        <v>1</v>
      </c>
      <c r="I186" s="36">
        <f>C186/F186</f>
        <v>411723.95</v>
      </c>
      <c r="J186" s="36"/>
      <c r="K186" s="82">
        <f>E186/H186</f>
        <v>411723.95</v>
      </c>
      <c r="L186" s="32">
        <f t="shared" si="32"/>
        <v>3.952569169960474E-3</v>
      </c>
      <c r="M186" s="32">
        <f t="shared" si="33"/>
        <v>0</v>
      </c>
      <c r="N186" s="32">
        <f t="shared" si="34"/>
        <v>1.7667844522968198E-3</v>
      </c>
      <c r="O186" s="32">
        <f t="shared" si="26"/>
        <v>0.99823321554770361</v>
      </c>
      <c r="P186" s="30" t="str">
        <f t="shared" si="25"/>
        <v/>
      </c>
    </row>
    <row r="187" spans="1:16" x14ac:dyDescent="0.2">
      <c r="A187" s="22" t="s">
        <v>517</v>
      </c>
      <c r="B187" s="80" t="s">
        <v>522</v>
      </c>
      <c r="C187" s="23">
        <v>747309.45</v>
      </c>
      <c r="D187" s="23"/>
      <c r="E187" s="23">
        <f t="shared" si="30"/>
        <v>747309.45</v>
      </c>
      <c r="F187" s="34">
        <v>1</v>
      </c>
      <c r="G187" s="23"/>
      <c r="H187" s="77">
        <f t="shared" si="31"/>
        <v>1</v>
      </c>
      <c r="I187" s="36">
        <f>C187/F187</f>
        <v>747309.45</v>
      </c>
      <c r="J187" s="36"/>
      <c r="K187" s="82">
        <f>E187/H187</f>
        <v>747309.45</v>
      </c>
      <c r="L187" s="32">
        <f t="shared" si="32"/>
        <v>3.952569169960474E-3</v>
      </c>
      <c r="M187" s="32">
        <f t="shared" si="33"/>
        <v>0</v>
      </c>
      <c r="N187" s="32">
        <f t="shared" si="34"/>
        <v>1.7667844522968198E-3</v>
      </c>
      <c r="O187" s="32">
        <f t="shared" si="26"/>
        <v>1.0000000000000004</v>
      </c>
      <c r="P187" s="30" t="str">
        <f t="shared" si="25"/>
        <v/>
      </c>
    </row>
    <row r="188" spans="1:16" ht="16" thickBot="1" x14ac:dyDescent="0.25">
      <c r="A188" s="22" t="s">
        <v>560</v>
      </c>
      <c r="B188" s="81" t="s">
        <v>561</v>
      </c>
      <c r="C188" s="23">
        <v>0</v>
      </c>
      <c r="D188" s="23">
        <v>0</v>
      </c>
      <c r="E188" s="23">
        <f t="shared" si="30"/>
        <v>0</v>
      </c>
      <c r="F188" s="34">
        <v>0</v>
      </c>
      <c r="G188" s="23"/>
      <c r="H188" s="77">
        <f t="shared" si="31"/>
        <v>0</v>
      </c>
      <c r="I188" s="36"/>
      <c r="J188" s="23"/>
      <c r="K188" s="82" t="s">
        <v>948</v>
      </c>
      <c r="L188" s="32">
        <f t="shared" si="32"/>
        <v>0</v>
      </c>
      <c r="M188" s="32">
        <f t="shared" si="33"/>
        <v>0</v>
      </c>
      <c r="N188" s="32">
        <f t="shared" si="34"/>
        <v>0</v>
      </c>
      <c r="O188" s="32">
        <f t="shared" si="26"/>
        <v>1.0000000000000004</v>
      </c>
      <c r="P188" s="30" t="str">
        <f t="shared" si="25"/>
        <v/>
      </c>
    </row>
    <row r="189" spans="1:16" x14ac:dyDescent="0.2">
      <c r="A189" s="22"/>
      <c r="B189" s="30"/>
      <c r="C189" s="23">
        <f>SUM(C131:C188)</f>
        <v>155365629.78999999</v>
      </c>
      <c r="D189" s="23">
        <f>SUM(D131:D188)</f>
        <v>194253518.99999994</v>
      </c>
      <c r="E189" s="23">
        <f t="shared" ref="E189" si="35">SUM(C189:D189)</f>
        <v>349619148.78999996</v>
      </c>
      <c r="F189" s="34">
        <f t="shared" ref="F189:G189" si="36">SUM(F131:F188)</f>
        <v>253</v>
      </c>
      <c r="G189" s="34">
        <f t="shared" si="36"/>
        <v>313</v>
      </c>
      <c r="H189" s="34">
        <f>SUM(H131:H188)</f>
        <v>566</v>
      </c>
    </row>
    <row r="190" spans="1:16" x14ac:dyDescent="0.2">
      <c r="A190" s="22"/>
      <c r="B190" s="30"/>
      <c r="C190" s="23"/>
      <c r="D190" s="23"/>
      <c r="E190" s="32"/>
      <c r="F190" s="34"/>
    </row>
    <row r="191" spans="1:16" x14ac:dyDescent="0.2">
      <c r="A191" s="22"/>
      <c r="B191" s="30"/>
      <c r="C191" s="23"/>
      <c r="D191" s="23"/>
      <c r="E191" s="32"/>
      <c r="F191" s="32"/>
      <c r="G191" s="30" t="s">
        <v>919</v>
      </c>
      <c r="H191" s="32"/>
      <c r="I191" s="32"/>
    </row>
    <row r="192" spans="1:16" ht="80" x14ac:dyDescent="0.2">
      <c r="A192" s="22"/>
      <c r="B192" s="30"/>
      <c r="C192" s="23"/>
      <c r="D192" s="23"/>
      <c r="E192" s="32"/>
      <c r="F192" s="32"/>
      <c r="H192" s="35" t="s">
        <v>920</v>
      </c>
      <c r="I192" s="35" t="s">
        <v>925</v>
      </c>
      <c r="J192" s="35" t="s">
        <v>930</v>
      </c>
      <c r="K192" s="35" t="s">
        <v>931</v>
      </c>
    </row>
    <row r="193" spans="1:14" x14ac:dyDescent="0.2">
      <c r="A193" s="22"/>
      <c r="B193" s="30"/>
      <c r="C193" s="23"/>
      <c r="D193" s="23"/>
      <c r="E193" s="32"/>
      <c r="F193" s="32"/>
      <c r="G193" s="30" t="s">
        <v>924</v>
      </c>
      <c r="H193" s="41">
        <f>(SUMPRODUCT(C131:C188,F131:F188)/SUM(F131:F188))</f>
        <v>6427321.4962845845</v>
      </c>
      <c r="I193" s="41">
        <f>QUARTILE(I131:I188,2)</f>
        <v>638047.30857142853</v>
      </c>
      <c r="J193" s="41">
        <f>QUARTILE(I131:I188,0)</f>
        <v>116691.93333333333</v>
      </c>
      <c r="K193" s="41">
        <f>QUARTILE(I130:I187,4)</f>
        <v>2674818.89</v>
      </c>
    </row>
    <row r="194" spans="1:14" x14ac:dyDescent="0.2">
      <c r="A194" s="22"/>
      <c r="B194" s="30"/>
      <c r="C194" s="23"/>
      <c r="D194" s="23"/>
      <c r="E194" s="32"/>
      <c r="F194" s="32"/>
      <c r="G194" s="30" t="s">
        <v>923</v>
      </c>
      <c r="H194" s="41">
        <f>(SUMPRODUCT(D131:D188,G131:G188)/SUM(G131:G188))</f>
        <v>6294736.6225559115</v>
      </c>
      <c r="I194" s="41">
        <f>QUARTILE(J131:J189,2)</f>
        <v>620826.37818181806</v>
      </c>
      <c r="J194" s="41">
        <f>QUARTILE(J132:J189,0)</f>
        <v>256140</v>
      </c>
      <c r="K194" s="41">
        <f>QUARTILE(J132:J189,4)</f>
        <v>896562.90600000008</v>
      </c>
    </row>
    <row r="195" spans="1:14" x14ac:dyDescent="0.2">
      <c r="A195" s="22"/>
      <c r="B195" s="30"/>
      <c r="C195" s="23"/>
      <c r="D195" s="23"/>
      <c r="E195" s="32"/>
      <c r="F195" s="32"/>
    </row>
    <row r="196" spans="1:14" ht="16" thickBot="1" x14ac:dyDescent="0.25">
      <c r="A196" s="22"/>
      <c r="B196" s="30"/>
      <c r="C196" s="23"/>
      <c r="D196" s="23"/>
      <c r="E196" s="32"/>
      <c r="F196" s="32"/>
    </row>
    <row r="197" spans="1:14" x14ac:dyDescent="0.2">
      <c r="A197" s="64"/>
      <c r="B197" s="137" t="s">
        <v>241</v>
      </c>
      <c r="C197" s="138"/>
      <c r="D197" s="138"/>
      <c r="E197" s="138"/>
      <c r="F197" s="138"/>
      <c r="G197" s="138"/>
      <c r="H197" s="137" t="s">
        <v>419</v>
      </c>
      <c r="I197" s="138"/>
      <c r="J197" s="138"/>
      <c r="K197" s="138"/>
      <c r="L197" s="138"/>
      <c r="M197" s="139"/>
    </row>
    <row r="198" spans="1:14" x14ac:dyDescent="0.2">
      <c r="A198" s="24"/>
      <c r="B198" s="24" t="s">
        <v>236</v>
      </c>
      <c r="C198" s="57" t="s">
        <v>237</v>
      </c>
      <c r="D198" s="57" t="s">
        <v>945</v>
      </c>
      <c r="E198" s="57" t="s">
        <v>238</v>
      </c>
      <c r="F198" s="57" t="s">
        <v>239</v>
      </c>
      <c r="G198" s="57" t="s">
        <v>234</v>
      </c>
      <c r="H198" s="24" t="s">
        <v>236</v>
      </c>
      <c r="I198" s="57" t="s">
        <v>237</v>
      </c>
      <c r="J198" s="57" t="s">
        <v>945</v>
      </c>
      <c r="K198" s="57" t="s">
        <v>238</v>
      </c>
      <c r="L198" s="57" t="s">
        <v>239</v>
      </c>
      <c r="M198" s="58" t="s">
        <v>234</v>
      </c>
    </row>
    <row r="199" spans="1:14" x14ac:dyDescent="0.2">
      <c r="A199" s="24" t="s">
        <v>74</v>
      </c>
      <c r="B199" s="59">
        <f>'D4'!B103</f>
        <v>587390609.3499999</v>
      </c>
      <c r="C199" s="52">
        <f>'D4'!B106</f>
        <v>623381865.67000008</v>
      </c>
      <c r="D199" s="87">
        <f>SUM(B199:C199)</f>
        <v>1210772475.02</v>
      </c>
      <c r="E199" s="52">
        <f>'D4'!B109</f>
        <v>1861723.6500000001</v>
      </c>
      <c r="F199" s="52">
        <f>'D4'!B112</f>
        <v>60935728.140000001</v>
      </c>
      <c r="G199" s="52">
        <f>'D4'!B115</f>
        <v>40340278.739999995</v>
      </c>
      <c r="H199" s="59">
        <f>'D4'!Q103</f>
        <v>61582512.950000003</v>
      </c>
      <c r="I199" s="52">
        <f>'D4'!Q106</f>
        <v>62242912.160000004</v>
      </c>
      <c r="J199" s="87">
        <f>SUM(H199:I199)</f>
        <v>123825425.11000001</v>
      </c>
      <c r="K199" s="52">
        <f>'D4'!Q109</f>
        <v>411937.06</v>
      </c>
      <c r="L199" s="52">
        <f>'D4'!Q112</f>
        <v>8192708.2199999997</v>
      </c>
      <c r="M199" s="60">
        <f>'D4'!Q115</f>
        <v>0</v>
      </c>
    </row>
    <row r="200" spans="1:14" x14ac:dyDescent="0.2">
      <c r="A200" s="24" t="s">
        <v>83</v>
      </c>
      <c r="B200" s="59">
        <f>'D4'!B167</f>
        <v>299520073.64999998</v>
      </c>
      <c r="C200" s="52">
        <f>'D4'!B173</f>
        <v>451548472.59000003</v>
      </c>
      <c r="D200" s="87">
        <f t="shared" ref="D200:D211" si="37">SUM(B200:C200)</f>
        <v>751068546.24000001</v>
      </c>
      <c r="E200" s="52">
        <f>'D4'!B179</f>
        <v>880064.53</v>
      </c>
      <c r="F200" s="52">
        <f>'D4'!B185</f>
        <v>34724016.920000002</v>
      </c>
      <c r="G200" s="52">
        <f>'D4'!B191</f>
        <v>31858898.609999996</v>
      </c>
      <c r="H200" s="59">
        <f>'D4'!Q167</f>
        <v>40611534.780000001</v>
      </c>
      <c r="I200" s="52">
        <f>'D4'!Q173</f>
        <v>62600359.930000022</v>
      </c>
      <c r="J200" s="87">
        <f t="shared" ref="J200:J211" si="38">SUM(H200:I200)</f>
        <v>103211894.71000002</v>
      </c>
      <c r="K200" s="52">
        <f>'D4'!Q179</f>
        <v>108468.89</v>
      </c>
      <c r="L200" s="52">
        <f>'D4'!Q185</f>
        <v>3908117.55</v>
      </c>
      <c r="M200" s="60">
        <f>'D4'!Q191</f>
        <v>0</v>
      </c>
      <c r="N200" s="31"/>
    </row>
    <row r="201" spans="1:14" x14ac:dyDescent="0.2">
      <c r="A201" s="24" t="s">
        <v>81</v>
      </c>
      <c r="B201" s="59">
        <f>'D4'!B130</f>
        <v>97494127.069999993</v>
      </c>
      <c r="C201" s="52">
        <f>'D4'!B137</f>
        <v>142884946.16999999</v>
      </c>
      <c r="D201" s="87">
        <f t="shared" si="37"/>
        <v>240379073.23999998</v>
      </c>
      <c r="E201" s="52">
        <f>'D4'!B144</f>
        <v>1039214.3099999999</v>
      </c>
      <c r="F201" s="52">
        <f>'D4'!B151</f>
        <v>17431855.73</v>
      </c>
      <c r="G201" s="52">
        <f>'D4'!B158</f>
        <v>6228215.4199999999</v>
      </c>
      <c r="H201" s="59">
        <f>'D4'!Q130</f>
        <v>12741406.359999999</v>
      </c>
      <c r="I201" s="52">
        <f>'D4'!Q137</f>
        <v>15516211.250000002</v>
      </c>
      <c r="J201" s="87">
        <f t="shared" si="38"/>
        <v>28257617.609999999</v>
      </c>
      <c r="K201" s="52">
        <f>'D4'!Q144</f>
        <v>82000</v>
      </c>
      <c r="L201" s="52">
        <f>'D4'!Q151</f>
        <v>2330765.61</v>
      </c>
      <c r="M201" s="60">
        <f>'D4'!Q158</f>
        <v>0</v>
      </c>
      <c r="N201" s="31"/>
    </row>
    <row r="202" spans="1:14" x14ac:dyDescent="0.2">
      <c r="A202" s="24" t="s">
        <v>86</v>
      </c>
      <c r="B202" s="59">
        <f>'D4'!B170</f>
        <v>113488765.07000001</v>
      </c>
      <c r="C202" s="52">
        <f>'D4'!B176</f>
        <v>134867626.66</v>
      </c>
      <c r="D202" s="87">
        <f t="shared" si="37"/>
        <v>248356391.73000002</v>
      </c>
      <c r="E202" s="52">
        <f>'D4'!B182</f>
        <v>478099.16</v>
      </c>
      <c r="F202" s="52">
        <f>'D4'!B188</f>
        <v>15880520.299999999</v>
      </c>
      <c r="G202" s="52">
        <f>'D4'!B194</f>
        <v>9197587.8000000007</v>
      </c>
      <c r="H202" s="59">
        <f>'D4'!Q170</f>
        <v>11476291.369999999</v>
      </c>
      <c r="I202" s="52">
        <f>'D4'!Q176</f>
        <v>12531778.639999999</v>
      </c>
      <c r="J202" s="87">
        <f t="shared" si="38"/>
        <v>24008070.009999998</v>
      </c>
      <c r="K202" s="52">
        <f>'D4'!Q182</f>
        <v>0</v>
      </c>
      <c r="L202" s="52">
        <f>'D4'!Q188</f>
        <v>1714427.75</v>
      </c>
      <c r="M202" s="60">
        <f>'D4'!Q194</f>
        <v>0</v>
      </c>
      <c r="N202" s="31"/>
    </row>
    <row r="203" spans="1:14" x14ac:dyDescent="0.2">
      <c r="A203" s="24" t="s">
        <v>84</v>
      </c>
      <c r="B203" s="59">
        <f>'D4'!B168</f>
        <v>77189358.429999992</v>
      </c>
      <c r="C203" s="52">
        <f>'D4'!B174</f>
        <v>121996895.52000001</v>
      </c>
      <c r="D203" s="87">
        <f t="shared" si="37"/>
        <v>199186253.94999999</v>
      </c>
      <c r="E203" s="52">
        <f>'D4'!B180</f>
        <v>99900</v>
      </c>
      <c r="F203" s="52">
        <f>'D4'!B186</f>
        <v>6223089.9100000001</v>
      </c>
      <c r="G203" s="52">
        <f>'D4'!B192</f>
        <v>145000</v>
      </c>
      <c r="H203" s="59">
        <f>'D4'!Q168</f>
        <v>6537427.3700000001</v>
      </c>
      <c r="I203" s="52">
        <f>'D4'!Q174</f>
        <v>10592006.549999999</v>
      </c>
      <c r="J203" s="87">
        <f t="shared" si="38"/>
        <v>17129433.919999998</v>
      </c>
      <c r="K203" s="52">
        <f>'D4'!Q180</f>
        <v>99900</v>
      </c>
      <c r="L203" s="52">
        <f>'D4'!Q186</f>
        <v>148268</v>
      </c>
      <c r="M203" s="60">
        <f>'D4'!Q192</f>
        <v>0</v>
      </c>
      <c r="N203" s="31"/>
    </row>
    <row r="204" spans="1:14" x14ac:dyDescent="0.2">
      <c r="A204" s="24" t="s">
        <v>82</v>
      </c>
      <c r="B204" s="59">
        <f>'D4'!B166</f>
        <v>51618365.189999998</v>
      </c>
      <c r="C204" s="52">
        <f>'D4'!B172</f>
        <v>72678132.329999998</v>
      </c>
      <c r="D204" s="87">
        <f t="shared" si="37"/>
        <v>124296497.52</v>
      </c>
      <c r="E204" s="52">
        <f>'D4'!B178</f>
        <v>0</v>
      </c>
      <c r="F204" s="52">
        <f>'D4'!B184</f>
        <v>7211877.9700000007</v>
      </c>
      <c r="G204" s="52">
        <f>'D4'!B190</f>
        <v>5822279.040000001</v>
      </c>
      <c r="H204" s="59">
        <f>'D4'!Q166</f>
        <v>6075351.2699999996</v>
      </c>
      <c r="I204" s="52">
        <f>'D4'!Q172</f>
        <v>8104945.3099999996</v>
      </c>
      <c r="J204" s="87">
        <f t="shared" si="38"/>
        <v>14180296.579999998</v>
      </c>
      <c r="K204" s="52">
        <f>'D4'!Q178</f>
        <v>0</v>
      </c>
      <c r="L204" s="52">
        <f>'D4'!Q184</f>
        <v>710524.5</v>
      </c>
      <c r="M204" s="60">
        <f>'D4'!Q190</f>
        <v>0</v>
      </c>
      <c r="N204" s="31"/>
    </row>
    <row r="205" spans="1:14" x14ac:dyDescent="0.2">
      <c r="A205" s="24" t="s">
        <v>85</v>
      </c>
      <c r="B205" s="59">
        <f>'D4'!B169</f>
        <v>54612637.439999998</v>
      </c>
      <c r="C205" s="52">
        <f>'D4'!B175</f>
        <v>70344249.390000001</v>
      </c>
      <c r="D205" s="87">
        <f t="shared" si="37"/>
        <v>124956886.83</v>
      </c>
      <c r="E205" s="52">
        <f>'D4'!B181</f>
        <v>0</v>
      </c>
      <c r="F205" s="52">
        <f>'D4'!B187</f>
        <v>4275744.16</v>
      </c>
      <c r="G205" s="52">
        <f>'D4'!B193</f>
        <v>7419322.8599999994</v>
      </c>
      <c r="H205" s="59">
        <f>'D4'!Q169</f>
        <v>3021659.41</v>
      </c>
      <c r="I205" s="52">
        <f>'D4'!Q175</f>
        <v>4164438.0100000002</v>
      </c>
      <c r="J205" s="87">
        <f t="shared" si="38"/>
        <v>7186097.4199999999</v>
      </c>
      <c r="K205" s="52">
        <f>'D4'!Q181</f>
        <v>0</v>
      </c>
      <c r="L205" s="52">
        <f>'D4'!Q187</f>
        <v>639363.91</v>
      </c>
      <c r="M205" s="60">
        <f>'D4'!Q193</f>
        <v>0</v>
      </c>
      <c r="N205" s="31"/>
    </row>
    <row r="206" spans="1:14" x14ac:dyDescent="0.2">
      <c r="A206" s="24" t="s">
        <v>78</v>
      </c>
      <c r="B206" s="59">
        <f>'D4'!B127</f>
        <v>30256942.649999999</v>
      </c>
      <c r="C206" s="52">
        <f>'D4'!B134</f>
        <v>36795977.119999997</v>
      </c>
      <c r="D206" s="87">
        <f t="shared" si="37"/>
        <v>67052919.769999996</v>
      </c>
      <c r="E206" s="52">
        <f>'D4'!B141</f>
        <v>16250</v>
      </c>
      <c r="F206" s="52">
        <f>'D4'!B148</f>
        <v>1952179.6</v>
      </c>
      <c r="G206" s="52">
        <f>'D4'!B155</f>
        <v>3876953.91</v>
      </c>
      <c r="H206" s="59">
        <f>'D4'!Q127</f>
        <v>2504100.5499999998</v>
      </c>
      <c r="I206" s="52">
        <f>'D4'!Q134</f>
        <v>4094868.5199999996</v>
      </c>
      <c r="J206" s="87">
        <f t="shared" si="38"/>
        <v>6598969.0699999994</v>
      </c>
      <c r="K206" s="52">
        <f>'D4'!Q141</f>
        <v>0</v>
      </c>
      <c r="L206" s="52">
        <f>'D4'!Q148</f>
        <v>95104</v>
      </c>
      <c r="M206" s="60">
        <f>'D4'!Q155</f>
        <v>0</v>
      </c>
      <c r="N206" s="31"/>
    </row>
    <row r="207" spans="1:14" x14ac:dyDescent="0.2">
      <c r="A207" s="24" t="s">
        <v>76</v>
      </c>
      <c r="B207" s="59">
        <f>'D4'!B125</f>
        <v>23217356.060000002</v>
      </c>
      <c r="C207" s="52">
        <f>'D4'!B132</f>
        <v>31750912.789999992</v>
      </c>
      <c r="D207" s="87">
        <f t="shared" si="37"/>
        <v>54968268.849999994</v>
      </c>
      <c r="E207" s="52">
        <f>'D4'!B139</f>
        <v>116092</v>
      </c>
      <c r="F207" s="52">
        <f>'D4'!B146</f>
        <v>2803234.94</v>
      </c>
      <c r="G207" s="52">
        <f>'D4'!B153</f>
        <v>1717690.17</v>
      </c>
      <c r="H207" s="59">
        <f>'D4'!Q125</f>
        <v>4217224.37</v>
      </c>
      <c r="I207" s="52">
        <f>'D4'!Q132</f>
        <v>6649442.2200000007</v>
      </c>
      <c r="J207" s="87">
        <f t="shared" si="38"/>
        <v>10866666.59</v>
      </c>
      <c r="K207" s="52">
        <f>'D4'!Q139</f>
        <v>0</v>
      </c>
      <c r="L207" s="52">
        <f>'D4'!Q146</f>
        <v>519750</v>
      </c>
      <c r="M207" s="60">
        <f>'D4'!Q153</f>
        <v>0</v>
      </c>
      <c r="N207" s="31"/>
    </row>
    <row r="208" spans="1:14" x14ac:dyDescent="0.2">
      <c r="A208" s="24" t="s">
        <v>79</v>
      </c>
      <c r="B208" s="59">
        <f>'D4'!B128</f>
        <v>21428490.41</v>
      </c>
      <c r="C208" s="52">
        <f>'D4'!B135</f>
        <v>20512402.949999999</v>
      </c>
      <c r="D208" s="87">
        <f t="shared" si="37"/>
        <v>41940893.359999999</v>
      </c>
      <c r="E208" s="52">
        <f>'D4'!B142</f>
        <v>0</v>
      </c>
      <c r="F208" s="52">
        <f>'D4'!B149</f>
        <v>1665814.77</v>
      </c>
      <c r="G208" s="52">
        <f>'D4'!B156</f>
        <v>2186440.6900000004</v>
      </c>
      <c r="H208" s="59">
        <f>'D4'!Q128</f>
        <v>2263253.4300000002</v>
      </c>
      <c r="I208" s="52">
        <f>'D4'!Q135</f>
        <v>1917910.6099999999</v>
      </c>
      <c r="J208" s="87">
        <f t="shared" si="38"/>
        <v>4181164.04</v>
      </c>
      <c r="K208" s="52">
        <f>'D4'!Q142</f>
        <v>0</v>
      </c>
      <c r="L208" s="52">
        <f>'D4'!Q149</f>
        <v>0</v>
      </c>
      <c r="M208" s="60">
        <f>'D4'!Q156</f>
        <v>0</v>
      </c>
      <c r="N208" s="31"/>
    </row>
    <row r="209" spans="1:14" x14ac:dyDescent="0.2">
      <c r="A209" s="24" t="s">
        <v>80</v>
      </c>
      <c r="B209" s="59">
        <f>'D4'!B129</f>
        <v>15444625.810000001</v>
      </c>
      <c r="C209" s="52">
        <f>'D4'!B136</f>
        <v>16880929.850000001</v>
      </c>
      <c r="D209" s="87">
        <f t="shared" si="37"/>
        <v>32325555.660000004</v>
      </c>
      <c r="E209" s="52">
        <f>'D4'!B143</f>
        <v>79977.56</v>
      </c>
      <c r="F209" s="52">
        <f>'D4'!B150</f>
        <v>2202560.7800000003</v>
      </c>
      <c r="G209" s="52">
        <f>'D4'!B157</f>
        <v>3231514.55</v>
      </c>
      <c r="H209" s="59">
        <f>'D4'!Q129</f>
        <v>2471014.86</v>
      </c>
      <c r="I209" s="52">
        <f>'D4'!Q136</f>
        <v>3414519.76</v>
      </c>
      <c r="J209" s="87">
        <f t="shared" si="38"/>
        <v>5885534.6199999992</v>
      </c>
      <c r="K209" s="52">
        <f>'D4'!Q143</f>
        <v>0</v>
      </c>
      <c r="L209" s="52">
        <f>'D4'!Q150</f>
        <v>445819</v>
      </c>
      <c r="M209" s="60">
        <f>'D4'!Q157</f>
        <v>0</v>
      </c>
      <c r="N209" s="31"/>
    </row>
    <row r="210" spans="1:14" x14ac:dyDescent="0.2">
      <c r="A210" s="24" t="s">
        <v>77</v>
      </c>
      <c r="B210" s="59">
        <f>'D4'!B126</f>
        <v>8907378.5099999998</v>
      </c>
      <c r="C210" s="52">
        <f>'D4'!B133</f>
        <v>7096906.9199999999</v>
      </c>
      <c r="D210" s="87">
        <f t="shared" si="37"/>
        <v>16004285.43</v>
      </c>
      <c r="E210" s="52">
        <f>'D4'!B140</f>
        <v>0</v>
      </c>
      <c r="F210" s="52">
        <f>'D4'!B147</f>
        <v>242600</v>
      </c>
      <c r="G210" s="52">
        <f>'D4'!B154</f>
        <v>3105459.43</v>
      </c>
      <c r="H210" s="59">
        <f>'D4'!Q126</f>
        <v>138500</v>
      </c>
      <c r="I210" s="52">
        <f>'D4'!Q133</f>
        <v>571320.49</v>
      </c>
      <c r="J210" s="87">
        <f>SUM(H210:I210)</f>
        <v>709820.49</v>
      </c>
      <c r="K210" s="52">
        <f>'D4'!Q140</f>
        <v>0</v>
      </c>
      <c r="L210" s="52">
        <f>'D4'!Q147</f>
        <v>0</v>
      </c>
      <c r="M210" s="60">
        <f>'D4'!Q154</f>
        <v>0</v>
      </c>
      <c r="N210" s="31"/>
    </row>
    <row r="211" spans="1:14" x14ac:dyDescent="0.2">
      <c r="A211" s="24" t="s">
        <v>235</v>
      </c>
      <c r="B211" s="59">
        <f>'D4'!B104</f>
        <v>6074849.6200000001</v>
      </c>
      <c r="C211" s="52">
        <f>'D4'!B107</f>
        <v>5914286.8900000006</v>
      </c>
      <c r="D211" s="87">
        <f t="shared" si="37"/>
        <v>11989136.510000002</v>
      </c>
      <c r="E211" s="52">
        <f>'D4'!B110</f>
        <v>0</v>
      </c>
      <c r="F211" s="52">
        <f>'D4'!B113</f>
        <v>513813.7</v>
      </c>
      <c r="G211" s="52">
        <f>'D4'!B116</f>
        <v>1411289</v>
      </c>
      <c r="H211" s="59">
        <f>'D4'!Q104</f>
        <v>1663765.45</v>
      </c>
      <c r="I211" s="52">
        <f>'D4'!Q107</f>
        <v>616268.4</v>
      </c>
      <c r="J211" s="87">
        <f t="shared" si="38"/>
        <v>2280033.85</v>
      </c>
      <c r="K211" s="52">
        <f>'D4'!Q110</f>
        <v>0</v>
      </c>
      <c r="L211" s="52">
        <f>'D4'!Q113</f>
        <v>0</v>
      </c>
      <c r="M211" s="60">
        <f>'D4'!Q116</f>
        <v>0</v>
      </c>
      <c r="N211" s="31"/>
    </row>
    <row r="212" spans="1:14" ht="16" thickBot="1" x14ac:dyDescent="0.25">
      <c r="A212" s="26"/>
      <c r="B212" s="61">
        <f t="shared" ref="B212:M212" si="39">SUM(B199:B211)</f>
        <v>1386643579.26</v>
      </c>
      <c r="C212" s="62">
        <f t="shared" si="39"/>
        <v>1736653604.8500004</v>
      </c>
      <c r="D212" s="88">
        <f>SUM(B212:C212)</f>
        <v>3123297184.1100006</v>
      </c>
      <c r="E212" s="62">
        <f t="shared" si="39"/>
        <v>4571321.21</v>
      </c>
      <c r="F212" s="62">
        <f t="shared" si="39"/>
        <v>156063036.91999999</v>
      </c>
      <c r="G212" s="62">
        <f t="shared" si="39"/>
        <v>116540930.22</v>
      </c>
      <c r="H212" s="61">
        <f t="shared" si="39"/>
        <v>155304042.17000005</v>
      </c>
      <c r="I212" s="62">
        <f t="shared" si="39"/>
        <v>193016981.85000005</v>
      </c>
      <c r="J212" s="88">
        <f t="shared" si="39"/>
        <v>348321024.0200001</v>
      </c>
      <c r="K212" s="62">
        <f t="shared" si="39"/>
        <v>702305.95</v>
      </c>
      <c r="L212" s="62">
        <f t="shared" si="39"/>
        <v>18704848.539999999</v>
      </c>
      <c r="M212" s="63">
        <f t="shared" si="39"/>
        <v>0</v>
      </c>
    </row>
    <row r="213" spans="1:14" x14ac:dyDescent="0.2">
      <c r="A213" s="64"/>
      <c r="B213" s="65" t="s">
        <v>236</v>
      </c>
      <c r="C213" s="65" t="s">
        <v>237</v>
      </c>
      <c r="D213" s="65" t="s">
        <v>945</v>
      </c>
      <c r="E213" s="65" t="s">
        <v>238</v>
      </c>
      <c r="F213" s="65" t="s">
        <v>239</v>
      </c>
      <c r="G213" s="66" t="s">
        <v>234</v>
      </c>
    </row>
    <row r="214" spans="1:14" x14ac:dyDescent="0.2">
      <c r="A214" s="24" t="s">
        <v>74</v>
      </c>
      <c r="B214" s="25">
        <f t="shared" ref="B214:G214" si="40">H199/B199</f>
        <v>0.10484081966878317</v>
      </c>
      <c r="C214" s="25">
        <f t="shared" si="40"/>
        <v>9.9847165257369808E-2</v>
      </c>
      <c r="D214" s="25">
        <f t="shared" si="40"/>
        <v>0.10226977212044287</v>
      </c>
      <c r="E214" s="25">
        <f t="shared" si="40"/>
        <v>0.22126649140434992</v>
      </c>
      <c r="F214" s="25">
        <f t="shared" si="40"/>
        <v>0.13444835189590629</v>
      </c>
      <c r="G214" s="28">
        <f t="shared" si="40"/>
        <v>0</v>
      </c>
    </row>
    <row r="215" spans="1:14" x14ac:dyDescent="0.2">
      <c r="A215" s="24" t="s">
        <v>83</v>
      </c>
      <c r="B215" s="25">
        <f t="shared" ref="B215:B226" si="41">H200/B200</f>
        <v>0.13558869121892661</v>
      </c>
      <c r="C215" s="25">
        <f t="shared" ref="C215:C226" si="42">I200/C200</f>
        <v>0.13863486143787782</v>
      </c>
      <c r="D215" s="25">
        <f t="shared" ref="D215:D226" si="43">J200/D200</f>
        <v>0.13742007334310496</v>
      </c>
      <c r="E215" s="25"/>
      <c r="F215" s="25">
        <f t="shared" ref="F215:F226" si="44">L200/F200</f>
        <v>0.11254796813985654</v>
      </c>
      <c r="G215" s="28">
        <f t="shared" ref="G215:G226" si="45">M200/G200</f>
        <v>0</v>
      </c>
    </row>
    <row r="216" spans="1:14" x14ac:dyDescent="0.2">
      <c r="A216" s="24" t="s">
        <v>81</v>
      </c>
      <c r="B216" s="25">
        <f t="shared" si="41"/>
        <v>0.13068896294493484</v>
      </c>
      <c r="C216" s="25">
        <f t="shared" si="42"/>
        <v>0.10859234416156972</v>
      </c>
      <c r="D216" s="25">
        <f>J201/D201</f>
        <v>0.11755439951208625</v>
      </c>
      <c r="E216" s="25">
        <f>K201/E201</f>
        <v>7.8905764875389375E-2</v>
      </c>
      <c r="F216" s="25">
        <f t="shared" si="44"/>
        <v>0.1337072567660586</v>
      </c>
      <c r="G216" s="28">
        <f t="shared" si="45"/>
        <v>0</v>
      </c>
    </row>
    <row r="217" spans="1:14" x14ac:dyDescent="0.2">
      <c r="A217" s="24" t="s">
        <v>86</v>
      </c>
      <c r="B217" s="25">
        <f t="shared" si="41"/>
        <v>0.10112270904455968</v>
      </c>
      <c r="C217" s="25">
        <f t="shared" si="42"/>
        <v>9.2919101124189676E-2</v>
      </c>
      <c r="D217" s="25">
        <f t="shared" si="43"/>
        <v>9.6667816128124084E-2</v>
      </c>
      <c r="E217" s="25"/>
      <c r="F217" s="25">
        <f t="shared" si="44"/>
        <v>0.10795790802899576</v>
      </c>
      <c r="G217" s="28">
        <f t="shared" si="45"/>
        <v>0</v>
      </c>
    </row>
    <row r="218" spans="1:14" x14ac:dyDescent="0.2">
      <c r="A218" s="24" t="s">
        <v>84</v>
      </c>
      <c r="B218" s="25">
        <f t="shared" si="41"/>
        <v>8.4693376172164159E-2</v>
      </c>
      <c r="C218" s="25">
        <f t="shared" si="42"/>
        <v>8.682193513902621E-2</v>
      </c>
      <c r="D218" s="25">
        <f t="shared" si="43"/>
        <v>8.5997068473911115E-2</v>
      </c>
      <c r="E218" s="25">
        <f>K203/E203</f>
        <v>1</v>
      </c>
      <c r="F218" s="25">
        <f t="shared" si="44"/>
        <v>2.3825463257688976E-2</v>
      </c>
      <c r="G218" s="28">
        <f t="shared" si="45"/>
        <v>0</v>
      </c>
    </row>
    <row r="219" spans="1:14" x14ac:dyDescent="0.2">
      <c r="A219" s="24" t="s">
        <v>82</v>
      </c>
      <c r="B219" s="25">
        <f t="shared" si="41"/>
        <v>0.11769747545544071</v>
      </c>
      <c r="C219" s="25">
        <f t="shared" si="42"/>
        <v>0.11151834878198225</v>
      </c>
      <c r="D219" s="25">
        <f t="shared" si="43"/>
        <v>0.11408444214382074</v>
      </c>
      <c r="E219" s="25"/>
      <c r="F219" s="25">
        <f t="shared" si="44"/>
        <v>9.8521425758400616E-2</v>
      </c>
      <c r="G219" s="28">
        <f t="shared" si="45"/>
        <v>0</v>
      </c>
    </row>
    <row r="220" spans="1:14" x14ac:dyDescent="0.2">
      <c r="A220" s="24" t="s">
        <v>85</v>
      </c>
      <c r="B220" s="25">
        <f t="shared" si="41"/>
        <v>5.5328941278833803E-2</v>
      </c>
      <c r="C220" s="25">
        <f t="shared" si="42"/>
        <v>5.9200830858421365E-2</v>
      </c>
      <c r="D220" s="25">
        <f t="shared" si="43"/>
        <v>5.750861438934906E-2</v>
      </c>
      <c r="E220" s="25" t="e">
        <f>K205/E205</f>
        <v>#DIV/0!</v>
      </c>
      <c r="F220" s="25">
        <f t="shared" si="44"/>
        <v>0.14953277980972557</v>
      </c>
      <c r="G220" s="28">
        <f t="shared" si="45"/>
        <v>0</v>
      </c>
    </row>
    <row r="221" spans="1:14" x14ac:dyDescent="0.2">
      <c r="A221" s="24" t="s">
        <v>78</v>
      </c>
      <c r="B221" s="25">
        <f t="shared" si="41"/>
        <v>8.2761189025818513E-2</v>
      </c>
      <c r="C221" s="25">
        <f t="shared" si="42"/>
        <v>0.11128576655664579</v>
      </c>
      <c r="D221" s="25">
        <f t="shared" si="43"/>
        <v>9.8414343366930168E-2</v>
      </c>
      <c r="E221" s="25">
        <f>K206/E206</f>
        <v>0</v>
      </c>
      <c r="F221" s="25">
        <f t="shared" si="44"/>
        <v>4.8716829127811806E-2</v>
      </c>
      <c r="G221" s="28">
        <f t="shared" si="45"/>
        <v>0</v>
      </c>
    </row>
    <row r="222" spans="1:14" x14ac:dyDescent="0.2">
      <c r="A222" s="24" t="s">
        <v>76</v>
      </c>
      <c r="B222" s="25">
        <f t="shared" si="41"/>
        <v>0.18164102575252489</v>
      </c>
      <c r="C222" s="25">
        <f t="shared" si="42"/>
        <v>0.20942523019666556</v>
      </c>
      <c r="D222" s="25">
        <f t="shared" si="43"/>
        <v>0.19768980936353431</v>
      </c>
      <c r="E222" s="25"/>
      <c r="F222" s="25">
        <f t="shared" si="44"/>
        <v>0.18541078829446953</v>
      </c>
      <c r="G222" s="28">
        <f t="shared" si="45"/>
        <v>0</v>
      </c>
    </row>
    <row r="223" spans="1:14" x14ac:dyDescent="0.2">
      <c r="A223" s="24" t="s">
        <v>79</v>
      </c>
      <c r="B223" s="25">
        <f t="shared" si="41"/>
        <v>0.1056188927309509</v>
      </c>
      <c r="C223" s="25">
        <f t="shared" si="42"/>
        <v>9.3500045541958302E-2</v>
      </c>
      <c r="D223" s="25">
        <f t="shared" si="43"/>
        <v>9.9691821156763269E-2</v>
      </c>
      <c r="E223" s="25" t="e">
        <f>K208/E208</f>
        <v>#DIV/0!</v>
      </c>
      <c r="F223" s="25">
        <f t="shared" si="44"/>
        <v>0</v>
      </c>
      <c r="G223" s="28">
        <f t="shared" si="45"/>
        <v>0</v>
      </c>
    </row>
    <row r="224" spans="1:14" x14ac:dyDescent="0.2">
      <c r="A224" s="24" t="s">
        <v>80</v>
      </c>
      <c r="B224" s="25">
        <f t="shared" si="41"/>
        <v>0.1599918891139519</v>
      </c>
      <c r="C224" s="25">
        <f t="shared" si="42"/>
        <v>0.20227083403228521</v>
      </c>
      <c r="D224" s="25">
        <f t="shared" si="43"/>
        <v>0.18207064039065612</v>
      </c>
      <c r="E224" s="25">
        <f>K209/E209</f>
        <v>0</v>
      </c>
      <c r="F224" s="25">
        <f t="shared" si="44"/>
        <v>0.20240939730162633</v>
      </c>
      <c r="G224" s="28">
        <f t="shared" si="45"/>
        <v>0</v>
      </c>
    </row>
    <row r="225" spans="1:7" x14ac:dyDescent="0.2">
      <c r="A225" s="24" t="s">
        <v>77</v>
      </c>
      <c r="B225" s="25">
        <f t="shared" si="41"/>
        <v>1.554890699261415E-2</v>
      </c>
      <c r="C225" s="25">
        <f t="shared" si="42"/>
        <v>8.0502745272020559E-2</v>
      </c>
      <c r="D225" s="25">
        <f t="shared" si="43"/>
        <v>4.4351901439438401E-2</v>
      </c>
      <c r="E225" s="25"/>
      <c r="F225" s="25">
        <f t="shared" si="44"/>
        <v>0</v>
      </c>
      <c r="G225" s="28">
        <f t="shared" si="45"/>
        <v>0</v>
      </c>
    </row>
    <row r="226" spans="1:7" ht="16" thickBot="1" x14ac:dyDescent="0.25">
      <c r="A226" s="26" t="s">
        <v>235</v>
      </c>
      <c r="B226" s="27">
        <f t="shared" si="41"/>
        <v>0.27387763550927208</v>
      </c>
      <c r="C226" s="27">
        <f t="shared" si="42"/>
        <v>0.10419995030034804</v>
      </c>
      <c r="D226" s="27">
        <f t="shared" si="43"/>
        <v>0.19017498450353368</v>
      </c>
      <c r="E226" s="27" t="e">
        <f>K211/E211</f>
        <v>#DIV/0!</v>
      </c>
      <c r="F226" s="27">
        <f t="shared" si="44"/>
        <v>0</v>
      </c>
      <c r="G226" s="29">
        <f t="shared" si="45"/>
        <v>0</v>
      </c>
    </row>
    <row r="228" spans="1:7" ht="16" thickBot="1" x14ac:dyDescent="0.25"/>
    <row r="229" spans="1:7" x14ac:dyDescent="0.2">
      <c r="A229" s="64"/>
      <c r="B229" s="65" t="s">
        <v>236</v>
      </c>
      <c r="C229" s="65" t="s">
        <v>237</v>
      </c>
      <c r="D229" s="66" t="s">
        <v>945</v>
      </c>
    </row>
    <row r="230" spans="1:7" x14ac:dyDescent="0.2">
      <c r="A230" s="24" t="s">
        <v>76</v>
      </c>
      <c r="B230" s="25">
        <v>0.18164102575252489</v>
      </c>
      <c r="C230" s="25">
        <v>0.20942523019666556</v>
      </c>
      <c r="D230" s="28">
        <v>0.19768980936353431</v>
      </c>
    </row>
    <row r="231" spans="1:7" x14ac:dyDescent="0.2">
      <c r="A231" s="24" t="s">
        <v>235</v>
      </c>
      <c r="B231" s="25">
        <v>0.27387763550927208</v>
      </c>
      <c r="C231" s="25">
        <v>0.10419995030034804</v>
      </c>
      <c r="D231" s="28">
        <v>0.19017498450353368</v>
      </c>
    </row>
    <row r="232" spans="1:7" x14ac:dyDescent="0.2">
      <c r="A232" s="24" t="s">
        <v>80</v>
      </c>
      <c r="B232" s="25">
        <v>0.1599918891139519</v>
      </c>
      <c r="C232" s="25">
        <v>0.20227083403228521</v>
      </c>
      <c r="D232" s="28">
        <v>0.18207064039065612</v>
      </c>
    </row>
    <row r="233" spans="1:7" x14ac:dyDescent="0.2">
      <c r="A233" s="24" t="s">
        <v>83</v>
      </c>
      <c r="B233" s="25">
        <v>0.13558869121892661</v>
      </c>
      <c r="C233" s="25">
        <v>0.13863486143787782</v>
      </c>
      <c r="D233" s="28">
        <v>0.13742007334310496</v>
      </c>
    </row>
    <row r="234" spans="1:7" x14ac:dyDescent="0.2">
      <c r="A234" s="24" t="s">
        <v>81</v>
      </c>
      <c r="B234" s="25">
        <v>0.13068896294493484</v>
      </c>
      <c r="C234" s="25">
        <v>0.10859234416156972</v>
      </c>
      <c r="D234" s="28">
        <v>0.11755439951208625</v>
      </c>
    </row>
    <row r="235" spans="1:7" x14ac:dyDescent="0.2">
      <c r="A235" s="24" t="s">
        <v>82</v>
      </c>
      <c r="B235" s="25">
        <v>0.11769747545544071</v>
      </c>
      <c r="C235" s="25">
        <v>0.11151834878198225</v>
      </c>
      <c r="D235" s="28">
        <v>0.11408444214382074</v>
      </c>
    </row>
    <row r="236" spans="1:7" x14ac:dyDescent="0.2">
      <c r="A236" s="24" t="s">
        <v>74</v>
      </c>
      <c r="B236" s="25">
        <v>0.10484081966878317</v>
      </c>
      <c r="C236" s="25">
        <v>9.9847165257369808E-2</v>
      </c>
      <c r="D236" s="28">
        <v>0.10226977212044287</v>
      </c>
    </row>
    <row r="237" spans="1:7" x14ac:dyDescent="0.2">
      <c r="A237" s="24" t="s">
        <v>79</v>
      </c>
      <c r="B237" s="25">
        <v>0.1056188927309509</v>
      </c>
      <c r="C237" s="25">
        <v>9.3500045541958302E-2</v>
      </c>
      <c r="D237" s="28">
        <v>9.9691821156763269E-2</v>
      </c>
    </row>
    <row r="238" spans="1:7" x14ac:dyDescent="0.2">
      <c r="A238" s="24" t="s">
        <v>78</v>
      </c>
      <c r="B238" s="25">
        <v>8.2761189025818513E-2</v>
      </c>
      <c r="C238" s="25">
        <v>0.11128576655664579</v>
      </c>
      <c r="D238" s="28">
        <v>9.8414343366930168E-2</v>
      </c>
    </row>
    <row r="239" spans="1:7" x14ac:dyDescent="0.2">
      <c r="A239" s="24" t="s">
        <v>86</v>
      </c>
      <c r="B239" s="25">
        <v>0.10112270904455968</v>
      </c>
      <c r="C239" s="25">
        <v>9.2919101124189676E-2</v>
      </c>
      <c r="D239" s="28">
        <v>9.6667816128124084E-2</v>
      </c>
    </row>
    <row r="240" spans="1:7" x14ac:dyDescent="0.2">
      <c r="A240" s="24" t="s">
        <v>84</v>
      </c>
      <c r="B240" s="25">
        <v>8.4693376172164159E-2</v>
      </c>
      <c r="C240" s="25">
        <v>8.682193513902621E-2</v>
      </c>
      <c r="D240" s="28">
        <v>8.5997068473911115E-2</v>
      </c>
    </row>
    <row r="241" spans="1:4" x14ac:dyDescent="0.2">
      <c r="A241" s="24" t="s">
        <v>85</v>
      </c>
      <c r="B241" s="25">
        <v>5.5328941278833803E-2</v>
      </c>
      <c r="C241" s="25">
        <v>5.9200830858421365E-2</v>
      </c>
      <c r="D241" s="28">
        <v>5.750861438934906E-2</v>
      </c>
    </row>
    <row r="242" spans="1:4" ht="16" thickBot="1" x14ac:dyDescent="0.25">
      <c r="A242" s="26" t="s">
        <v>77</v>
      </c>
      <c r="B242" s="27">
        <v>1.554890699261415E-2</v>
      </c>
      <c r="C242" s="27">
        <v>8.0502745272020559E-2</v>
      </c>
      <c r="D242" s="29">
        <v>4.4351901439438401E-2</v>
      </c>
    </row>
  </sheetData>
  <sortState xmlns:xlrd2="http://schemas.microsoft.com/office/spreadsheetml/2017/richdata2" ref="A131:P188">
    <sortCondition descending="1" ref="H131:H188"/>
  </sortState>
  <mergeCells count="3">
    <mergeCell ref="A83:G83"/>
    <mergeCell ref="H197:M197"/>
    <mergeCell ref="B197:G197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93D00-73B4-4557-B66F-4278D2A8A7E2}">
  <dimension ref="A1:AW245"/>
  <sheetViews>
    <sheetView topLeftCell="A94" zoomScale="75" zoomScaleNormal="55" workbookViewId="0">
      <selection activeCell="A128" sqref="A128"/>
    </sheetView>
  </sheetViews>
  <sheetFormatPr baseColWidth="10" defaultColWidth="8.83203125" defaultRowHeight="15" x14ac:dyDescent="0.2"/>
  <cols>
    <col min="1" max="1" width="35.1640625" style="30" customWidth="1"/>
    <col min="2" max="2" width="19" style="15" bestFit="1" customWidth="1"/>
    <col min="3" max="3" width="16.83203125" style="30" customWidth="1"/>
    <col min="4" max="4" width="17.83203125" style="30" customWidth="1"/>
    <col min="5" max="5" width="14.6640625" style="30" customWidth="1"/>
    <col min="6" max="6" width="11.5" style="30" customWidth="1"/>
    <col min="7" max="7" width="12.6640625" style="30" customWidth="1"/>
    <col min="8" max="8" width="15.1640625" style="30" customWidth="1"/>
    <col min="9" max="9" width="14.83203125" style="30" customWidth="1"/>
    <col min="10" max="10" width="13.83203125" style="30" customWidth="1"/>
    <col min="11" max="11" width="14.83203125" style="30" customWidth="1"/>
    <col min="12" max="12" width="12.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16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80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37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80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N124" s="23"/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N125" s="23"/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J126" s="23"/>
      <c r="N126" s="23"/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61" thickTop="1" x14ac:dyDescent="0.25">
      <c r="A128" s="135" t="s">
        <v>958</v>
      </c>
      <c r="B128" s="30"/>
      <c r="J128" s="23"/>
      <c r="N128" s="23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J129" s="23"/>
      <c r="N129" s="23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80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V130" s="23"/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589</v>
      </c>
      <c r="B131" s="80" t="s">
        <v>837</v>
      </c>
      <c r="C131" s="23">
        <v>5849013.8399999999</v>
      </c>
      <c r="D131" s="23">
        <v>8303059.7199999988</v>
      </c>
      <c r="E131" s="23">
        <f t="shared" ref="E131:E162" si="17">SUM(C131:D131)</f>
        <v>14152073.559999999</v>
      </c>
      <c r="F131" s="34">
        <v>14</v>
      </c>
      <c r="G131" s="34">
        <v>14</v>
      </c>
      <c r="H131" s="77">
        <f t="shared" ref="H131:H162" si="18">SUM(F131:G131)</f>
        <v>28</v>
      </c>
      <c r="I131" s="36">
        <f t="shared" ref="I131:K132" si="19">C131/F131</f>
        <v>417786.70285714284</v>
      </c>
      <c r="J131" s="36">
        <f t="shared" si="19"/>
        <v>593075.69428571418</v>
      </c>
      <c r="K131" s="82">
        <f t="shared" si="19"/>
        <v>505431.19857142854</v>
      </c>
      <c r="L131" s="32">
        <f t="shared" ref="L131:L162" si="20">F131/$F$190</f>
        <v>0.11666666666666667</v>
      </c>
      <c r="M131" s="32">
        <f t="shared" ref="M131:M162" si="21">G131/$G$190</f>
        <v>6.8627450980392163E-2</v>
      </c>
      <c r="N131" s="32">
        <f t="shared" ref="N131:N162" si="22">H131/$H$190</f>
        <v>8.6419753086419748E-2</v>
      </c>
      <c r="O131" s="32">
        <f>N131</f>
        <v>8.6419753086419748E-2</v>
      </c>
      <c r="P131" s="30" t="str">
        <f>IF(O131&lt;0.4001,"Ok","")</f>
        <v>Ok</v>
      </c>
      <c r="Q131" s="22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</row>
    <row r="132" spans="1:45" x14ac:dyDescent="0.2">
      <c r="A132" s="22" t="s">
        <v>600</v>
      </c>
      <c r="B132" s="80" t="s">
        <v>864</v>
      </c>
      <c r="C132" s="23">
        <v>3812876.74</v>
      </c>
      <c r="D132" s="23">
        <v>6861133.1600000001</v>
      </c>
      <c r="E132" s="23">
        <f t="shared" si="17"/>
        <v>10674009.9</v>
      </c>
      <c r="F132" s="34">
        <v>10</v>
      </c>
      <c r="G132" s="34">
        <v>12</v>
      </c>
      <c r="H132" s="77">
        <f t="shared" si="18"/>
        <v>22</v>
      </c>
      <c r="I132" s="36">
        <f t="shared" si="19"/>
        <v>381287.674</v>
      </c>
      <c r="J132" s="36">
        <f t="shared" si="19"/>
        <v>571761.09666666668</v>
      </c>
      <c r="K132" s="82">
        <f t="shared" si="19"/>
        <v>485182.26818181819</v>
      </c>
      <c r="L132" s="32">
        <f t="shared" si="20"/>
        <v>8.3333333333333329E-2</v>
      </c>
      <c r="M132" s="32">
        <f t="shared" si="21"/>
        <v>5.8823529411764705E-2</v>
      </c>
      <c r="N132" s="32">
        <f t="shared" si="22"/>
        <v>6.7901234567901231E-2</v>
      </c>
      <c r="O132" s="32">
        <f>O131+N132</f>
        <v>0.15432098765432098</v>
      </c>
      <c r="P132" s="30" t="str">
        <f t="shared" ref="P132:P189" si="23">IF(O132&lt;0.4001,"Ok","")</f>
        <v>Ok</v>
      </c>
      <c r="Q132" s="22"/>
    </row>
    <row r="133" spans="1:45" x14ac:dyDescent="0.2">
      <c r="A133" s="22" t="s">
        <v>633</v>
      </c>
      <c r="B133" s="80" t="s">
        <v>873</v>
      </c>
      <c r="C133" s="23">
        <v>0</v>
      </c>
      <c r="D133" s="23">
        <v>9299884.629999999</v>
      </c>
      <c r="E133" s="23">
        <f t="shared" si="17"/>
        <v>9299884.629999999</v>
      </c>
      <c r="G133" s="34">
        <v>21</v>
      </c>
      <c r="H133" s="77">
        <f t="shared" si="18"/>
        <v>21</v>
      </c>
      <c r="I133" s="36"/>
      <c r="J133" s="36">
        <f t="shared" ref="J133:J174" si="24">D133/G133</f>
        <v>442851.64904761902</v>
      </c>
      <c r="K133" s="82">
        <f t="shared" ref="K133:K174" si="25">E133/H133</f>
        <v>442851.64904761902</v>
      </c>
      <c r="L133" s="32">
        <f t="shared" si="20"/>
        <v>0</v>
      </c>
      <c r="M133" s="32">
        <f t="shared" si="21"/>
        <v>0.10294117647058823</v>
      </c>
      <c r="N133" s="32">
        <f t="shared" si="22"/>
        <v>6.4814814814814811E-2</v>
      </c>
      <c r="O133" s="32">
        <f t="shared" ref="O133:O189" si="26">O132+N133</f>
        <v>0.21913580246913578</v>
      </c>
      <c r="P133" s="30" t="str">
        <f t="shared" si="23"/>
        <v>Ok</v>
      </c>
      <c r="Q133" s="22"/>
    </row>
    <row r="134" spans="1:45" x14ac:dyDescent="0.2">
      <c r="A134" s="22" t="s">
        <v>593</v>
      </c>
      <c r="B134" s="80" t="s">
        <v>848</v>
      </c>
      <c r="C134" s="23">
        <v>2698838.86</v>
      </c>
      <c r="D134" s="23">
        <v>6943864.5800000001</v>
      </c>
      <c r="E134" s="23">
        <f t="shared" si="17"/>
        <v>9642703.4399999995</v>
      </c>
      <c r="F134" s="34">
        <v>10</v>
      </c>
      <c r="G134" s="34">
        <v>9</v>
      </c>
      <c r="H134" s="77">
        <f t="shared" si="18"/>
        <v>19</v>
      </c>
      <c r="I134" s="36">
        <f t="shared" ref="I134:I142" si="27">C134/F134</f>
        <v>269883.886</v>
      </c>
      <c r="J134" s="36">
        <f t="shared" si="24"/>
        <v>771540.50888888887</v>
      </c>
      <c r="K134" s="82">
        <f t="shared" si="25"/>
        <v>507510.70736842102</v>
      </c>
      <c r="L134" s="32">
        <f t="shared" si="20"/>
        <v>8.3333333333333329E-2</v>
      </c>
      <c r="M134" s="32">
        <f t="shared" si="21"/>
        <v>4.4117647058823532E-2</v>
      </c>
      <c r="N134" s="32">
        <f t="shared" si="22"/>
        <v>5.8641975308641972E-2</v>
      </c>
      <c r="O134" s="32">
        <f t="shared" si="26"/>
        <v>0.27777777777777773</v>
      </c>
      <c r="P134" s="30" t="str">
        <f t="shared" si="23"/>
        <v>Ok</v>
      </c>
      <c r="Q134" s="22"/>
    </row>
    <row r="135" spans="1:45" x14ac:dyDescent="0.2">
      <c r="A135" s="22" t="s">
        <v>596</v>
      </c>
      <c r="B135" s="80" t="s">
        <v>851</v>
      </c>
      <c r="C135" s="23">
        <v>4923235.29</v>
      </c>
      <c r="D135" s="23">
        <v>5654051.3600000003</v>
      </c>
      <c r="E135" s="23">
        <f t="shared" si="17"/>
        <v>10577286.65</v>
      </c>
      <c r="F135" s="34">
        <v>6</v>
      </c>
      <c r="G135" s="34">
        <v>11</v>
      </c>
      <c r="H135" s="77">
        <f t="shared" si="18"/>
        <v>17</v>
      </c>
      <c r="I135" s="36">
        <f t="shared" si="27"/>
        <v>820539.21499999997</v>
      </c>
      <c r="J135" s="36">
        <f t="shared" si="24"/>
        <v>514004.66909090913</v>
      </c>
      <c r="K135" s="82">
        <f t="shared" si="25"/>
        <v>622193.33235294116</v>
      </c>
      <c r="L135" s="32">
        <f t="shared" si="20"/>
        <v>0.05</v>
      </c>
      <c r="M135" s="32">
        <f t="shared" si="21"/>
        <v>5.3921568627450983E-2</v>
      </c>
      <c r="N135" s="32">
        <f t="shared" si="22"/>
        <v>5.2469135802469133E-2</v>
      </c>
      <c r="O135" s="32">
        <f t="shared" si="26"/>
        <v>0.33024691358024688</v>
      </c>
      <c r="P135" s="30" t="str">
        <f t="shared" si="23"/>
        <v>Ok</v>
      </c>
      <c r="Q135" s="22"/>
    </row>
    <row r="136" spans="1:45" x14ac:dyDescent="0.2">
      <c r="A136" s="22" t="s">
        <v>594</v>
      </c>
      <c r="B136" s="80" t="s">
        <v>849</v>
      </c>
      <c r="C136" s="23">
        <v>3053878.8</v>
      </c>
      <c r="D136" s="23">
        <v>5966630.25</v>
      </c>
      <c r="E136" s="23">
        <f t="shared" si="17"/>
        <v>9020509.0500000007</v>
      </c>
      <c r="F136" s="34">
        <v>7</v>
      </c>
      <c r="G136" s="34">
        <v>9</v>
      </c>
      <c r="H136" s="77">
        <f t="shared" si="18"/>
        <v>16</v>
      </c>
      <c r="I136" s="36">
        <f t="shared" si="27"/>
        <v>436268.39999999997</v>
      </c>
      <c r="J136" s="36">
        <f t="shared" si="24"/>
        <v>662958.91666666663</v>
      </c>
      <c r="K136" s="82">
        <f t="shared" si="25"/>
        <v>563781.81562500005</v>
      </c>
      <c r="L136" s="32">
        <f t="shared" si="20"/>
        <v>5.8333333333333334E-2</v>
      </c>
      <c r="M136" s="32">
        <f t="shared" si="21"/>
        <v>4.4117647058823532E-2</v>
      </c>
      <c r="N136" s="32">
        <f t="shared" si="22"/>
        <v>4.9382716049382713E-2</v>
      </c>
      <c r="O136" s="32">
        <f t="shared" si="26"/>
        <v>0.37962962962962959</v>
      </c>
      <c r="P136" s="30" t="str">
        <f t="shared" si="23"/>
        <v>Ok</v>
      </c>
      <c r="Q136" s="22"/>
    </row>
    <row r="137" spans="1:45" x14ac:dyDescent="0.2">
      <c r="A137" s="22" t="s">
        <v>605</v>
      </c>
      <c r="B137" s="80" t="s">
        <v>857</v>
      </c>
      <c r="C137" s="23">
        <v>7105904.6900000004</v>
      </c>
      <c r="D137" s="23">
        <v>5343701.37</v>
      </c>
      <c r="E137" s="23">
        <f t="shared" si="17"/>
        <v>12449606.060000001</v>
      </c>
      <c r="F137" s="34">
        <v>5</v>
      </c>
      <c r="G137" s="34">
        <v>9</v>
      </c>
      <c r="H137" s="77">
        <f t="shared" si="18"/>
        <v>14</v>
      </c>
      <c r="I137" s="36">
        <f t="shared" si="27"/>
        <v>1421180.9380000001</v>
      </c>
      <c r="J137" s="36">
        <f t="shared" si="24"/>
        <v>593744.59666666668</v>
      </c>
      <c r="K137" s="82">
        <f t="shared" si="25"/>
        <v>889257.57571428572</v>
      </c>
      <c r="L137" s="32">
        <f t="shared" si="20"/>
        <v>4.1666666666666664E-2</v>
      </c>
      <c r="M137" s="32">
        <f t="shared" si="21"/>
        <v>4.4117647058823532E-2</v>
      </c>
      <c r="N137" s="32">
        <f t="shared" si="22"/>
        <v>4.3209876543209874E-2</v>
      </c>
      <c r="O137" s="32">
        <f t="shared" si="26"/>
        <v>0.4228395061728395</v>
      </c>
      <c r="P137" s="30" t="str">
        <f t="shared" si="23"/>
        <v/>
      </c>
      <c r="Q137" s="22"/>
    </row>
    <row r="138" spans="1:45" x14ac:dyDescent="0.2">
      <c r="A138" s="22" t="s">
        <v>608</v>
      </c>
      <c r="B138" s="80" t="s">
        <v>860</v>
      </c>
      <c r="C138" s="23">
        <v>2973864.11</v>
      </c>
      <c r="D138" s="23">
        <v>4321317.71</v>
      </c>
      <c r="E138" s="23">
        <f t="shared" si="17"/>
        <v>7295181.8200000003</v>
      </c>
      <c r="F138" s="34">
        <v>5</v>
      </c>
      <c r="G138" s="34">
        <v>6</v>
      </c>
      <c r="H138" s="77">
        <f t="shared" si="18"/>
        <v>11</v>
      </c>
      <c r="I138" s="36">
        <f t="shared" si="27"/>
        <v>594772.82199999993</v>
      </c>
      <c r="J138" s="36">
        <f t="shared" si="24"/>
        <v>720219.61833333329</v>
      </c>
      <c r="K138" s="82">
        <f t="shared" si="25"/>
        <v>663198.34727272729</v>
      </c>
      <c r="L138" s="32">
        <f t="shared" si="20"/>
        <v>4.1666666666666664E-2</v>
      </c>
      <c r="M138" s="32">
        <f t="shared" si="21"/>
        <v>2.9411764705882353E-2</v>
      </c>
      <c r="N138" s="32">
        <f t="shared" si="22"/>
        <v>3.3950617283950615E-2</v>
      </c>
      <c r="O138" s="32">
        <f t="shared" si="26"/>
        <v>0.4567901234567901</v>
      </c>
      <c r="P138" s="30" t="str">
        <f t="shared" si="23"/>
        <v/>
      </c>
      <c r="Q138" s="22"/>
    </row>
    <row r="139" spans="1:45" x14ac:dyDescent="0.2">
      <c r="A139" s="22" t="s">
        <v>578</v>
      </c>
      <c r="B139" s="80" t="s">
        <v>842</v>
      </c>
      <c r="C139" s="23">
        <v>1859072.76</v>
      </c>
      <c r="D139" s="23">
        <v>3781040.1900000004</v>
      </c>
      <c r="E139" s="23">
        <f t="shared" si="17"/>
        <v>5640112.9500000002</v>
      </c>
      <c r="F139" s="34">
        <v>5</v>
      </c>
      <c r="G139" s="34">
        <v>6</v>
      </c>
      <c r="H139" s="77">
        <f t="shared" si="18"/>
        <v>11</v>
      </c>
      <c r="I139" s="36">
        <f t="shared" si="27"/>
        <v>371814.55200000003</v>
      </c>
      <c r="J139" s="36">
        <f t="shared" si="24"/>
        <v>630173.36500000011</v>
      </c>
      <c r="K139" s="82">
        <f t="shared" si="25"/>
        <v>512737.54090909095</v>
      </c>
      <c r="L139" s="32">
        <f t="shared" si="20"/>
        <v>4.1666666666666664E-2</v>
      </c>
      <c r="M139" s="32">
        <f t="shared" si="21"/>
        <v>2.9411764705882353E-2</v>
      </c>
      <c r="N139" s="32">
        <f t="shared" si="22"/>
        <v>3.3950617283950615E-2</v>
      </c>
      <c r="O139" s="32">
        <f t="shared" si="26"/>
        <v>0.4907407407407407</v>
      </c>
      <c r="P139" s="30" t="str">
        <f t="shared" si="23"/>
        <v/>
      </c>
      <c r="Q139" s="22"/>
    </row>
    <row r="140" spans="1:45" x14ac:dyDescent="0.2">
      <c r="A140" s="22" t="s">
        <v>595</v>
      </c>
      <c r="B140" s="80" t="s">
        <v>850</v>
      </c>
      <c r="C140" s="23">
        <v>2064968.11</v>
      </c>
      <c r="D140" s="23">
        <v>3065153.19</v>
      </c>
      <c r="E140" s="23">
        <f t="shared" si="17"/>
        <v>5130121.3</v>
      </c>
      <c r="F140" s="34">
        <v>4</v>
      </c>
      <c r="G140" s="34">
        <v>6</v>
      </c>
      <c r="H140" s="77">
        <f t="shared" si="18"/>
        <v>10</v>
      </c>
      <c r="I140" s="36">
        <f t="shared" si="27"/>
        <v>516242.02750000003</v>
      </c>
      <c r="J140" s="36">
        <f t="shared" si="24"/>
        <v>510858.86499999999</v>
      </c>
      <c r="K140" s="82">
        <f t="shared" si="25"/>
        <v>513012.13</v>
      </c>
      <c r="L140" s="32">
        <f t="shared" si="20"/>
        <v>3.3333333333333333E-2</v>
      </c>
      <c r="M140" s="32">
        <f t="shared" si="21"/>
        <v>2.9411764705882353E-2</v>
      </c>
      <c r="N140" s="32">
        <f t="shared" si="22"/>
        <v>3.0864197530864196E-2</v>
      </c>
      <c r="O140" s="32">
        <f t="shared" si="26"/>
        <v>0.52160493827160492</v>
      </c>
      <c r="P140" s="30" t="str">
        <f t="shared" si="23"/>
        <v/>
      </c>
      <c r="Q140" s="22"/>
      <c r="U140" s="8"/>
      <c r="V140" s="23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</row>
    <row r="141" spans="1:45" x14ac:dyDescent="0.2">
      <c r="A141" s="22" t="s">
        <v>617</v>
      </c>
      <c r="B141" s="80" t="s">
        <v>878</v>
      </c>
      <c r="C141" s="23">
        <v>4532418.7699999996</v>
      </c>
      <c r="D141" s="23">
        <v>3079763.48</v>
      </c>
      <c r="E141" s="23">
        <f t="shared" si="17"/>
        <v>7612182.25</v>
      </c>
      <c r="F141" s="34">
        <v>4</v>
      </c>
      <c r="G141" s="34">
        <v>4</v>
      </c>
      <c r="H141" s="77">
        <f t="shared" si="18"/>
        <v>8</v>
      </c>
      <c r="I141" s="36">
        <f t="shared" si="27"/>
        <v>1133104.6924999999</v>
      </c>
      <c r="J141" s="36">
        <f t="shared" si="24"/>
        <v>769940.87</v>
      </c>
      <c r="K141" s="82">
        <f t="shared" si="25"/>
        <v>951522.78125</v>
      </c>
      <c r="L141" s="32">
        <f t="shared" si="20"/>
        <v>3.3333333333333333E-2</v>
      </c>
      <c r="M141" s="32">
        <f t="shared" si="21"/>
        <v>1.9607843137254902E-2</v>
      </c>
      <c r="N141" s="32">
        <f t="shared" si="22"/>
        <v>2.4691358024691357E-2</v>
      </c>
      <c r="O141" s="32">
        <f t="shared" si="26"/>
        <v>0.54629629629629628</v>
      </c>
      <c r="P141" s="30" t="str">
        <f t="shared" si="23"/>
        <v/>
      </c>
      <c r="Q141" s="22"/>
      <c r="U141" s="8"/>
      <c r="V141" s="23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</row>
    <row r="142" spans="1:45" x14ac:dyDescent="0.2">
      <c r="A142" s="22" t="s">
        <v>603</v>
      </c>
      <c r="B142" s="80" t="s">
        <v>855</v>
      </c>
      <c r="C142" s="23">
        <v>1180195</v>
      </c>
      <c r="D142" s="23">
        <v>2374890.5</v>
      </c>
      <c r="E142" s="23">
        <f t="shared" si="17"/>
        <v>3555085.5</v>
      </c>
      <c r="F142" s="34">
        <v>4</v>
      </c>
      <c r="G142" s="34">
        <v>4</v>
      </c>
      <c r="H142" s="77">
        <f t="shared" si="18"/>
        <v>8</v>
      </c>
      <c r="I142" s="36">
        <f t="shared" si="27"/>
        <v>295048.75</v>
      </c>
      <c r="J142" s="36">
        <f t="shared" si="24"/>
        <v>593722.625</v>
      </c>
      <c r="K142" s="82">
        <f t="shared" si="25"/>
        <v>444385.6875</v>
      </c>
      <c r="L142" s="32">
        <f t="shared" si="20"/>
        <v>3.3333333333333333E-2</v>
      </c>
      <c r="M142" s="32">
        <f t="shared" si="21"/>
        <v>1.9607843137254902E-2</v>
      </c>
      <c r="N142" s="32">
        <f t="shared" si="22"/>
        <v>2.4691358024691357E-2</v>
      </c>
      <c r="O142" s="32">
        <f t="shared" si="26"/>
        <v>0.57098765432098764</v>
      </c>
      <c r="P142" s="30" t="str">
        <f t="shared" si="23"/>
        <v/>
      </c>
      <c r="Q142" s="22"/>
      <c r="U142" s="8"/>
      <c r="V142" s="33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</row>
    <row r="143" spans="1:45" x14ac:dyDescent="0.2">
      <c r="A143" s="22" t="s">
        <v>624</v>
      </c>
      <c r="B143" s="80" t="s">
        <v>827</v>
      </c>
      <c r="C143" s="23"/>
      <c r="D143" s="23">
        <v>4697628.63</v>
      </c>
      <c r="E143" s="23">
        <f t="shared" si="17"/>
        <v>4697628.63</v>
      </c>
      <c r="G143" s="34">
        <v>7</v>
      </c>
      <c r="H143" s="77">
        <f t="shared" si="18"/>
        <v>7</v>
      </c>
      <c r="I143" s="36"/>
      <c r="J143" s="36">
        <f t="shared" si="24"/>
        <v>671089.80428571429</v>
      </c>
      <c r="K143" s="82">
        <f t="shared" si="25"/>
        <v>671089.80428571429</v>
      </c>
      <c r="L143" s="32">
        <f t="shared" si="20"/>
        <v>0</v>
      </c>
      <c r="M143" s="32">
        <f t="shared" si="21"/>
        <v>3.4313725490196081E-2</v>
      </c>
      <c r="N143" s="32">
        <f t="shared" si="22"/>
        <v>2.1604938271604937E-2</v>
      </c>
      <c r="O143" s="32">
        <f t="shared" si="26"/>
        <v>0.59259259259259256</v>
      </c>
      <c r="P143" s="30" t="str">
        <f t="shared" si="23"/>
        <v/>
      </c>
      <c r="Q143" s="22"/>
      <c r="U143" s="8"/>
      <c r="V143" s="23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</row>
    <row r="144" spans="1:45" x14ac:dyDescent="0.2">
      <c r="A144" s="22" t="s">
        <v>607</v>
      </c>
      <c r="B144" s="80" t="s">
        <v>859</v>
      </c>
      <c r="C144" s="23">
        <v>1880095.31</v>
      </c>
      <c r="D144" s="23">
        <v>2817273.04</v>
      </c>
      <c r="E144" s="23">
        <f t="shared" si="17"/>
        <v>4697368.3499999996</v>
      </c>
      <c r="F144" s="34">
        <v>3</v>
      </c>
      <c r="G144" s="34">
        <v>4</v>
      </c>
      <c r="H144" s="77">
        <f t="shared" si="18"/>
        <v>7</v>
      </c>
      <c r="I144" s="36">
        <f>C144/F144</f>
        <v>626698.43666666665</v>
      </c>
      <c r="J144" s="36">
        <f t="shared" si="24"/>
        <v>704318.26</v>
      </c>
      <c r="K144" s="82">
        <f t="shared" si="25"/>
        <v>671052.62142857141</v>
      </c>
      <c r="L144" s="32">
        <f t="shared" si="20"/>
        <v>2.5000000000000001E-2</v>
      </c>
      <c r="M144" s="32">
        <f t="shared" si="21"/>
        <v>1.9607843137254902E-2</v>
      </c>
      <c r="N144" s="32">
        <f t="shared" si="22"/>
        <v>2.1604938271604937E-2</v>
      </c>
      <c r="O144" s="32">
        <f t="shared" si="26"/>
        <v>0.61419753086419748</v>
      </c>
      <c r="P144" s="30" t="str">
        <f t="shared" si="23"/>
        <v/>
      </c>
      <c r="Q144" s="22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</row>
    <row r="145" spans="1:41" x14ac:dyDescent="0.2">
      <c r="A145" s="22" t="s">
        <v>588</v>
      </c>
      <c r="B145" s="80" t="s">
        <v>836</v>
      </c>
      <c r="C145" s="23">
        <v>1234313.32</v>
      </c>
      <c r="D145" s="23">
        <v>2400388.4500000002</v>
      </c>
      <c r="E145" s="23">
        <f t="shared" si="17"/>
        <v>3634701.7700000005</v>
      </c>
      <c r="F145" s="34">
        <v>3</v>
      </c>
      <c r="G145" s="34">
        <v>4</v>
      </c>
      <c r="H145" s="77">
        <f t="shared" si="18"/>
        <v>7</v>
      </c>
      <c r="I145" s="36">
        <f>C145/F145</f>
        <v>411437.77333333337</v>
      </c>
      <c r="J145" s="36">
        <f t="shared" si="24"/>
        <v>600097.11250000005</v>
      </c>
      <c r="K145" s="82">
        <f t="shared" si="25"/>
        <v>519243.11000000004</v>
      </c>
      <c r="L145" s="32">
        <f t="shared" si="20"/>
        <v>2.5000000000000001E-2</v>
      </c>
      <c r="M145" s="32">
        <f t="shared" si="21"/>
        <v>1.9607843137254902E-2</v>
      </c>
      <c r="N145" s="32">
        <f t="shared" si="22"/>
        <v>2.1604938271604937E-2</v>
      </c>
      <c r="O145" s="32">
        <f t="shared" si="26"/>
        <v>0.63580246913580241</v>
      </c>
      <c r="P145" s="30" t="str">
        <f t="shared" si="23"/>
        <v/>
      </c>
      <c r="Q145" s="22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">
      <c r="A146" s="22" t="s">
        <v>590</v>
      </c>
      <c r="B146" s="80" t="s">
        <v>838</v>
      </c>
      <c r="C146" s="23">
        <v>686152</v>
      </c>
      <c r="D146" s="23">
        <v>2148033.7199999997</v>
      </c>
      <c r="E146" s="23">
        <f t="shared" si="17"/>
        <v>2834185.7199999997</v>
      </c>
      <c r="F146" s="34">
        <v>3</v>
      </c>
      <c r="G146" s="34">
        <v>4</v>
      </c>
      <c r="H146" s="77">
        <f t="shared" si="18"/>
        <v>7</v>
      </c>
      <c r="I146" s="36">
        <f>C146/F146</f>
        <v>228717.33333333334</v>
      </c>
      <c r="J146" s="36">
        <f t="shared" si="24"/>
        <v>537008.42999999993</v>
      </c>
      <c r="K146" s="82">
        <f t="shared" si="25"/>
        <v>404883.67428571422</v>
      </c>
      <c r="L146" s="32">
        <f t="shared" si="20"/>
        <v>2.5000000000000001E-2</v>
      </c>
      <c r="M146" s="32">
        <f t="shared" si="21"/>
        <v>1.9607843137254902E-2</v>
      </c>
      <c r="N146" s="32">
        <f t="shared" si="22"/>
        <v>2.1604938271604937E-2</v>
      </c>
      <c r="O146" s="32">
        <f t="shared" si="26"/>
        <v>0.65740740740740733</v>
      </c>
      <c r="P146" s="30" t="str">
        <f t="shared" si="23"/>
        <v/>
      </c>
      <c r="Q146" s="22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">
      <c r="A147" s="22" t="s">
        <v>621</v>
      </c>
      <c r="B147" s="80" t="s">
        <v>824</v>
      </c>
      <c r="C147" s="23"/>
      <c r="D147" s="23">
        <v>3308879.25</v>
      </c>
      <c r="E147" s="23">
        <f t="shared" si="17"/>
        <v>3308879.25</v>
      </c>
      <c r="G147" s="34">
        <v>6</v>
      </c>
      <c r="H147" s="77">
        <f t="shared" si="18"/>
        <v>6</v>
      </c>
      <c r="I147" s="36"/>
      <c r="J147" s="36">
        <f t="shared" si="24"/>
        <v>551479.875</v>
      </c>
      <c r="K147" s="82">
        <f t="shared" si="25"/>
        <v>551479.875</v>
      </c>
      <c r="L147" s="32">
        <f t="shared" si="20"/>
        <v>0</v>
      </c>
      <c r="M147" s="32">
        <f t="shared" si="21"/>
        <v>2.9411764705882353E-2</v>
      </c>
      <c r="N147" s="32">
        <f t="shared" si="22"/>
        <v>1.8518518518518517E-2</v>
      </c>
      <c r="O147" s="32">
        <f t="shared" si="26"/>
        <v>0.67592592592592582</v>
      </c>
      <c r="P147" s="30" t="str">
        <f t="shared" si="23"/>
        <v/>
      </c>
      <c r="Q147" s="22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</row>
    <row r="148" spans="1:41" x14ac:dyDescent="0.2">
      <c r="A148" s="22" t="s">
        <v>601</v>
      </c>
      <c r="B148" s="80" t="s">
        <v>865</v>
      </c>
      <c r="C148" s="23">
        <v>965113.25</v>
      </c>
      <c r="D148" s="23">
        <v>1819471.06</v>
      </c>
      <c r="E148" s="23">
        <f t="shared" si="17"/>
        <v>2784584.31</v>
      </c>
      <c r="F148" s="34">
        <v>2</v>
      </c>
      <c r="G148" s="34">
        <v>4</v>
      </c>
      <c r="H148" s="77">
        <f t="shared" si="18"/>
        <v>6</v>
      </c>
      <c r="I148" s="36">
        <f t="shared" ref="I148:I154" si="28">C148/F148</f>
        <v>482556.625</v>
      </c>
      <c r="J148" s="36">
        <f t="shared" si="24"/>
        <v>454867.76500000001</v>
      </c>
      <c r="K148" s="82">
        <f t="shared" si="25"/>
        <v>464097.38500000001</v>
      </c>
      <c r="L148" s="32">
        <f t="shared" si="20"/>
        <v>1.6666666666666666E-2</v>
      </c>
      <c r="M148" s="32">
        <f t="shared" si="21"/>
        <v>1.9607843137254902E-2</v>
      </c>
      <c r="N148" s="32">
        <f t="shared" si="22"/>
        <v>1.8518518518518517E-2</v>
      </c>
      <c r="O148" s="32">
        <f t="shared" si="26"/>
        <v>0.69444444444444431</v>
      </c>
      <c r="P148" s="30" t="str">
        <f t="shared" si="23"/>
        <v/>
      </c>
      <c r="Q148" s="22"/>
    </row>
    <row r="149" spans="1:41" x14ac:dyDescent="0.2">
      <c r="A149" s="22" t="s">
        <v>613</v>
      </c>
      <c r="B149" s="80" t="s">
        <v>874</v>
      </c>
      <c r="C149" s="23">
        <v>839057.4</v>
      </c>
      <c r="D149" s="23">
        <v>1860830.23</v>
      </c>
      <c r="E149" s="23">
        <f t="shared" si="17"/>
        <v>2699887.63</v>
      </c>
      <c r="F149" s="34">
        <v>3</v>
      </c>
      <c r="G149" s="34">
        <v>3</v>
      </c>
      <c r="H149" s="77">
        <f t="shared" si="18"/>
        <v>6</v>
      </c>
      <c r="I149" s="36">
        <f t="shared" si="28"/>
        <v>279685.8</v>
      </c>
      <c r="J149" s="36">
        <f t="shared" si="24"/>
        <v>620276.74333333329</v>
      </c>
      <c r="K149" s="82">
        <f t="shared" si="25"/>
        <v>449981.27166666667</v>
      </c>
      <c r="L149" s="32">
        <f t="shared" si="20"/>
        <v>2.5000000000000001E-2</v>
      </c>
      <c r="M149" s="32">
        <f t="shared" si="21"/>
        <v>1.4705882352941176E-2</v>
      </c>
      <c r="N149" s="32">
        <f t="shared" si="22"/>
        <v>1.8518518518518517E-2</v>
      </c>
      <c r="O149" s="32">
        <f t="shared" si="26"/>
        <v>0.7129629629629628</v>
      </c>
      <c r="P149" s="30" t="str">
        <f t="shared" si="23"/>
        <v/>
      </c>
      <c r="Q149" s="22"/>
    </row>
    <row r="150" spans="1:41" x14ac:dyDescent="0.2">
      <c r="A150" s="22" t="s">
        <v>591</v>
      </c>
      <c r="B150" s="80" t="s">
        <v>839</v>
      </c>
      <c r="C150" s="23">
        <v>707650</v>
      </c>
      <c r="D150" s="23">
        <v>1345279</v>
      </c>
      <c r="E150" s="23">
        <f t="shared" si="17"/>
        <v>2052929</v>
      </c>
      <c r="F150" s="34">
        <v>4</v>
      </c>
      <c r="G150" s="34">
        <v>2</v>
      </c>
      <c r="H150" s="77">
        <f t="shared" si="18"/>
        <v>6</v>
      </c>
      <c r="I150" s="36">
        <f t="shared" si="28"/>
        <v>176912.5</v>
      </c>
      <c r="J150" s="36">
        <f t="shared" si="24"/>
        <v>672639.5</v>
      </c>
      <c r="K150" s="82">
        <f t="shared" si="25"/>
        <v>342154.83333333331</v>
      </c>
      <c r="L150" s="32">
        <f t="shared" si="20"/>
        <v>3.3333333333333333E-2</v>
      </c>
      <c r="M150" s="32">
        <f t="shared" si="21"/>
        <v>9.8039215686274508E-3</v>
      </c>
      <c r="N150" s="32">
        <f t="shared" si="22"/>
        <v>1.8518518518518517E-2</v>
      </c>
      <c r="O150" s="32">
        <f t="shared" si="26"/>
        <v>0.73148148148148129</v>
      </c>
      <c r="P150" s="30" t="str">
        <f t="shared" si="23"/>
        <v/>
      </c>
      <c r="Q150" s="22"/>
    </row>
    <row r="151" spans="1:41" x14ac:dyDescent="0.2">
      <c r="A151" s="22" t="s">
        <v>586</v>
      </c>
      <c r="B151" s="80" t="s">
        <v>834</v>
      </c>
      <c r="C151" s="23">
        <v>1908350</v>
      </c>
      <c r="D151" s="23">
        <v>1631029.38</v>
      </c>
      <c r="E151" s="23">
        <f t="shared" si="17"/>
        <v>3539379.38</v>
      </c>
      <c r="F151" s="34">
        <v>2</v>
      </c>
      <c r="G151" s="34">
        <v>3</v>
      </c>
      <c r="H151" s="77">
        <f t="shared" si="18"/>
        <v>5</v>
      </c>
      <c r="I151" s="36">
        <f t="shared" si="28"/>
        <v>954175</v>
      </c>
      <c r="J151" s="36">
        <f t="shared" si="24"/>
        <v>543676.46</v>
      </c>
      <c r="K151" s="82">
        <f t="shared" si="25"/>
        <v>707875.87599999993</v>
      </c>
      <c r="L151" s="32">
        <f t="shared" si="20"/>
        <v>1.6666666666666666E-2</v>
      </c>
      <c r="M151" s="32">
        <f t="shared" si="21"/>
        <v>1.4705882352941176E-2</v>
      </c>
      <c r="N151" s="32">
        <f t="shared" si="22"/>
        <v>1.5432098765432098E-2</v>
      </c>
      <c r="O151" s="32">
        <f t="shared" si="26"/>
        <v>0.74691358024691334</v>
      </c>
      <c r="P151" s="30" t="str">
        <f t="shared" si="23"/>
        <v/>
      </c>
      <c r="Q151" s="22"/>
    </row>
    <row r="152" spans="1:41" x14ac:dyDescent="0.2">
      <c r="A152" s="22" t="s">
        <v>616</v>
      </c>
      <c r="B152" s="80" t="s">
        <v>877</v>
      </c>
      <c r="C152" s="23">
        <v>325381.59999999998</v>
      </c>
      <c r="D152" s="23">
        <v>1393663.5</v>
      </c>
      <c r="E152" s="23">
        <f t="shared" si="17"/>
        <v>1719045.1</v>
      </c>
      <c r="F152" s="34">
        <v>2</v>
      </c>
      <c r="G152" s="34">
        <v>3</v>
      </c>
      <c r="H152" s="77">
        <f t="shared" si="18"/>
        <v>5</v>
      </c>
      <c r="I152" s="36">
        <f t="shared" si="28"/>
        <v>162690.79999999999</v>
      </c>
      <c r="J152" s="36">
        <f t="shared" si="24"/>
        <v>464554.5</v>
      </c>
      <c r="K152" s="82">
        <f t="shared" si="25"/>
        <v>343809.02</v>
      </c>
      <c r="L152" s="32">
        <f t="shared" si="20"/>
        <v>1.6666666666666666E-2</v>
      </c>
      <c r="M152" s="32">
        <f t="shared" si="21"/>
        <v>1.4705882352941176E-2</v>
      </c>
      <c r="N152" s="32">
        <f t="shared" si="22"/>
        <v>1.5432098765432098E-2</v>
      </c>
      <c r="O152" s="32">
        <f t="shared" si="26"/>
        <v>0.7623456790123454</v>
      </c>
      <c r="P152" s="30" t="str">
        <f t="shared" si="23"/>
        <v/>
      </c>
      <c r="Q152" s="22"/>
    </row>
    <row r="153" spans="1:41" x14ac:dyDescent="0.2">
      <c r="A153" s="22" t="s">
        <v>598</v>
      </c>
      <c r="B153" s="80" t="s">
        <v>853</v>
      </c>
      <c r="C153" s="23">
        <v>1247834.21</v>
      </c>
      <c r="D153" s="23">
        <v>1155667.01</v>
      </c>
      <c r="E153" s="23">
        <f t="shared" si="17"/>
        <v>2403501.2199999997</v>
      </c>
      <c r="F153" s="34">
        <v>2</v>
      </c>
      <c r="G153" s="34">
        <v>3</v>
      </c>
      <c r="H153" s="77">
        <f t="shared" si="18"/>
        <v>5</v>
      </c>
      <c r="I153" s="36">
        <f t="shared" si="28"/>
        <v>623917.10499999998</v>
      </c>
      <c r="J153" s="36">
        <f t="shared" si="24"/>
        <v>385222.33666666667</v>
      </c>
      <c r="K153" s="82">
        <f t="shared" si="25"/>
        <v>480700.24399999995</v>
      </c>
      <c r="L153" s="32">
        <f t="shared" si="20"/>
        <v>1.6666666666666666E-2</v>
      </c>
      <c r="M153" s="32">
        <f t="shared" si="21"/>
        <v>1.4705882352941176E-2</v>
      </c>
      <c r="N153" s="32">
        <f t="shared" si="22"/>
        <v>1.5432098765432098E-2</v>
      </c>
      <c r="O153" s="32">
        <f t="shared" si="26"/>
        <v>0.77777777777777746</v>
      </c>
      <c r="P153" s="30" t="str">
        <f t="shared" si="23"/>
        <v/>
      </c>
      <c r="Q153" s="22"/>
    </row>
    <row r="154" spans="1:41" x14ac:dyDescent="0.2">
      <c r="A154" s="22" t="s">
        <v>612</v>
      </c>
      <c r="B154" s="80" t="s">
        <v>869</v>
      </c>
      <c r="C154" s="23">
        <v>723380</v>
      </c>
      <c r="D154" s="23">
        <v>1396859.25</v>
      </c>
      <c r="E154" s="23">
        <f t="shared" si="17"/>
        <v>2120239.25</v>
      </c>
      <c r="F154" s="34">
        <v>3</v>
      </c>
      <c r="G154" s="34">
        <v>2</v>
      </c>
      <c r="H154" s="77">
        <f t="shared" si="18"/>
        <v>5</v>
      </c>
      <c r="I154" s="36">
        <f t="shared" si="28"/>
        <v>241126.66666666666</v>
      </c>
      <c r="J154" s="36">
        <f t="shared" si="24"/>
        <v>698429.625</v>
      </c>
      <c r="K154" s="82">
        <f t="shared" si="25"/>
        <v>424047.85</v>
      </c>
      <c r="L154" s="32">
        <f t="shared" si="20"/>
        <v>2.5000000000000001E-2</v>
      </c>
      <c r="M154" s="32">
        <f t="shared" si="21"/>
        <v>9.8039215686274508E-3</v>
      </c>
      <c r="N154" s="32">
        <f t="shared" si="22"/>
        <v>1.5432098765432098E-2</v>
      </c>
      <c r="O154" s="32">
        <f t="shared" si="26"/>
        <v>0.79320987654320951</v>
      </c>
      <c r="P154" s="30" t="str">
        <f t="shared" si="23"/>
        <v/>
      </c>
      <c r="Q154" s="22"/>
    </row>
    <row r="155" spans="1:41" x14ac:dyDescent="0.2">
      <c r="A155" s="22" t="s">
        <v>628</v>
      </c>
      <c r="B155" s="80" t="s">
        <v>831</v>
      </c>
      <c r="C155" s="23"/>
      <c r="D155" s="23">
        <v>1858581.4600000002</v>
      </c>
      <c r="E155" s="23">
        <f t="shared" si="17"/>
        <v>1858581.4600000002</v>
      </c>
      <c r="G155" s="34">
        <v>4</v>
      </c>
      <c r="H155" s="77">
        <f t="shared" si="18"/>
        <v>4</v>
      </c>
      <c r="I155" s="36"/>
      <c r="J155" s="36">
        <f t="shared" si="24"/>
        <v>464645.36500000005</v>
      </c>
      <c r="K155" s="82">
        <f t="shared" si="25"/>
        <v>464645.36500000005</v>
      </c>
      <c r="L155" s="32">
        <f t="shared" si="20"/>
        <v>0</v>
      </c>
      <c r="M155" s="32">
        <f t="shared" si="21"/>
        <v>1.9607843137254902E-2</v>
      </c>
      <c r="N155" s="32">
        <f t="shared" si="22"/>
        <v>1.2345679012345678E-2</v>
      </c>
      <c r="O155" s="32">
        <f t="shared" si="26"/>
        <v>0.80555555555555514</v>
      </c>
      <c r="P155" s="30" t="str">
        <f t="shared" si="23"/>
        <v/>
      </c>
      <c r="Q155" s="22"/>
    </row>
    <row r="156" spans="1:41" ht="16.75" customHeight="1" x14ac:dyDescent="0.2">
      <c r="A156" s="22" t="s">
        <v>626</v>
      </c>
      <c r="B156" s="80" t="s">
        <v>829</v>
      </c>
      <c r="C156" s="23"/>
      <c r="D156" s="23">
        <v>1708071.2</v>
      </c>
      <c r="E156" s="23">
        <f t="shared" si="17"/>
        <v>1708071.2</v>
      </c>
      <c r="G156" s="34">
        <v>4</v>
      </c>
      <c r="H156" s="77">
        <f t="shared" si="18"/>
        <v>4</v>
      </c>
      <c r="I156" s="36"/>
      <c r="J156" s="36">
        <f t="shared" si="24"/>
        <v>427017.8</v>
      </c>
      <c r="K156" s="82">
        <f t="shared" si="25"/>
        <v>427017.8</v>
      </c>
      <c r="L156" s="32">
        <f t="shared" si="20"/>
        <v>0</v>
      </c>
      <c r="M156" s="32">
        <f t="shared" si="21"/>
        <v>1.9607843137254902E-2</v>
      </c>
      <c r="N156" s="32">
        <f t="shared" si="22"/>
        <v>1.2345679012345678E-2</v>
      </c>
      <c r="O156" s="32">
        <f t="shared" si="26"/>
        <v>0.81790123456790087</v>
      </c>
      <c r="P156" s="30" t="str">
        <f t="shared" si="23"/>
        <v/>
      </c>
      <c r="Q156" s="22"/>
    </row>
    <row r="157" spans="1:41" ht="16.75" customHeight="1" x14ac:dyDescent="0.2">
      <c r="A157" s="22" t="s">
        <v>615</v>
      </c>
      <c r="B157" s="80" t="s">
        <v>876</v>
      </c>
      <c r="C157" s="23">
        <v>769270</v>
      </c>
      <c r="D157" s="23">
        <v>1195070.1300000001</v>
      </c>
      <c r="E157" s="23">
        <f t="shared" si="17"/>
        <v>1964340.1300000001</v>
      </c>
      <c r="F157" s="34">
        <v>2</v>
      </c>
      <c r="G157" s="34">
        <v>2</v>
      </c>
      <c r="H157" s="77">
        <f t="shared" si="18"/>
        <v>4</v>
      </c>
      <c r="I157" s="36">
        <f>C157/F157</f>
        <v>384635</v>
      </c>
      <c r="J157" s="36">
        <f t="shared" si="24"/>
        <v>597535.06500000006</v>
      </c>
      <c r="K157" s="82">
        <f t="shared" si="25"/>
        <v>491085.03250000003</v>
      </c>
      <c r="L157" s="32">
        <f t="shared" si="20"/>
        <v>1.6666666666666666E-2</v>
      </c>
      <c r="M157" s="32">
        <f t="shared" si="21"/>
        <v>9.8039215686274508E-3</v>
      </c>
      <c r="N157" s="32">
        <f t="shared" si="22"/>
        <v>1.2345679012345678E-2</v>
      </c>
      <c r="O157" s="32">
        <f t="shared" si="26"/>
        <v>0.8302469135802466</v>
      </c>
      <c r="P157" s="30" t="str">
        <f t="shared" si="23"/>
        <v/>
      </c>
      <c r="Q157" s="22"/>
    </row>
    <row r="158" spans="1:41" ht="16.75" customHeight="1" x14ac:dyDescent="0.2">
      <c r="A158" s="22" t="s">
        <v>583</v>
      </c>
      <c r="B158" s="80" t="s">
        <v>847</v>
      </c>
      <c r="C158" s="23">
        <v>1655793.17</v>
      </c>
      <c r="D158" s="23">
        <v>1053440.83</v>
      </c>
      <c r="E158" s="23">
        <f t="shared" si="17"/>
        <v>2709234</v>
      </c>
      <c r="F158" s="34">
        <v>2</v>
      </c>
      <c r="G158" s="34">
        <v>2</v>
      </c>
      <c r="H158" s="77">
        <f t="shared" si="18"/>
        <v>4</v>
      </c>
      <c r="I158" s="36">
        <f>C158/F158</f>
        <v>827896.58499999996</v>
      </c>
      <c r="J158" s="36">
        <f t="shared" si="24"/>
        <v>526720.41500000004</v>
      </c>
      <c r="K158" s="82">
        <f t="shared" si="25"/>
        <v>677308.5</v>
      </c>
      <c r="L158" s="32">
        <f t="shared" si="20"/>
        <v>1.6666666666666666E-2</v>
      </c>
      <c r="M158" s="32">
        <f t="shared" si="21"/>
        <v>9.8039215686274508E-3</v>
      </c>
      <c r="N158" s="32">
        <f t="shared" si="22"/>
        <v>1.2345679012345678E-2</v>
      </c>
      <c r="O158" s="32">
        <f t="shared" si="26"/>
        <v>0.84259259259259234</v>
      </c>
      <c r="P158" s="30" t="str">
        <f t="shared" si="23"/>
        <v/>
      </c>
      <c r="Q158" s="22"/>
    </row>
    <row r="159" spans="1:41" x14ac:dyDescent="0.2">
      <c r="A159" s="22" t="s">
        <v>604</v>
      </c>
      <c r="B159" s="80" t="s">
        <v>856</v>
      </c>
      <c r="C159" s="23">
        <v>887040.09</v>
      </c>
      <c r="D159" s="23">
        <v>892365.77</v>
      </c>
      <c r="E159" s="23">
        <f t="shared" si="17"/>
        <v>1779405.8599999999</v>
      </c>
      <c r="F159" s="34">
        <v>2</v>
      </c>
      <c r="G159" s="34">
        <v>2</v>
      </c>
      <c r="H159" s="77">
        <f t="shared" si="18"/>
        <v>4</v>
      </c>
      <c r="I159" s="36">
        <f>C159/F159</f>
        <v>443520.04499999998</v>
      </c>
      <c r="J159" s="36">
        <f t="shared" si="24"/>
        <v>446182.88500000001</v>
      </c>
      <c r="K159" s="82">
        <f t="shared" si="25"/>
        <v>444851.46499999997</v>
      </c>
      <c r="L159" s="32">
        <f t="shared" si="20"/>
        <v>1.6666666666666666E-2</v>
      </c>
      <c r="M159" s="32">
        <f t="shared" si="21"/>
        <v>9.8039215686274508E-3</v>
      </c>
      <c r="N159" s="32">
        <f t="shared" si="22"/>
        <v>1.2345679012345678E-2</v>
      </c>
      <c r="O159" s="32">
        <f t="shared" si="26"/>
        <v>0.85493827160493807</v>
      </c>
      <c r="P159" s="30" t="str">
        <f t="shared" si="23"/>
        <v/>
      </c>
      <c r="Q159" s="22"/>
    </row>
    <row r="160" spans="1:41" x14ac:dyDescent="0.2">
      <c r="A160" s="22" t="s">
        <v>579</v>
      </c>
      <c r="B160" s="80" t="s">
        <v>843</v>
      </c>
      <c r="C160" s="23">
        <v>657140</v>
      </c>
      <c r="D160" s="23">
        <v>815786.13</v>
      </c>
      <c r="E160" s="23">
        <f t="shared" si="17"/>
        <v>1472926.13</v>
      </c>
      <c r="F160" s="34">
        <v>2</v>
      </c>
      <c r="G160" s="34">
        <v>2</v>
      </c>
      <c r="H160" s="77">
        <f t="shared" si="18"/>
        <v>4</v>
      </c>
      <c r="I160" s="36">
        <f>C160/F160</f>
        <v>328570</v>
      </c>
      <c r="J160" s="36">
        <f t="shared" si="24"/>
        <v>407893.065</v>
      </c>
      <c r="K160" s="82">
        <f t="shared" si="25"/>
        <v>368231.53249999997</v>
      </c>
      <c r="L160" s="32">
        <f t="shared" si="20"/>
        <v>1.6666666666666666E-2</v>
      </c>
      <c r="M160" s="32">
        <f t="shared" si="21"/>
        <v>9.8039215686274508E-3</v>
      </c>
      <c r="N160" s="32">
        <f t="shared" si="22"/>
        <v>1.2345679012345678E-2</v>
      </c>
      <c r="O160" s="32">
        <f t="shared" si="26"/>
        <v>0.86728395061728381</v>
      </c>
      <c r="P160" s="30" t="str">
        <f t="shared" si="23"/>
        <v/>
      </c>
      <c r="Q160" s="22"/>
    </row>
    <row r="161" spans="1:17" x14ac:dyDescent="0.2">
      <c r="A161" s="22" t="s">
        <v>627</v>
      </c>
      <c r="B161" s="80" t="s">
        <v>830</v>
      </c>
      <c r="C161" s="23"/>
      <c r="D161" s="23">
        <v>2431629.5500000003</v>
      </c>
      <c r="E161" s="23">
        <f t="shared" si="17"/>
        <v>2431629.5500000003</v>
      </c>
      <c r="G161" s="34">
        <v>3</v>
      </c>
      <c r="H161" s="77">
        <f t="shared" si="18"/>
        <v>3</v>
      </c>
      <c r="I161" s="36"/>
      <c r="J161" s="36">
        <f t="shared" si="24"/>
        <v>810543.18333333347</v>
      </c>
      <c r="K161" s="82">
        <f t="shared" si="25"/>
        <v>810543.18333333347</v>
      </c>
      <c r="L161" s="32">
        <f t="shared" si="20"/>
        <v>0</v>
      </c>
      <c r="M161" s="32">
        <f t="shared" si="21"/>
        <v>1.4705882352941176E-2</v>
      </c>
      <c r="N161" s="32">
        <f t="shared" si="22"/>
        <v>9.2592592592592587E-3</v>
      </c>
      <c r="O161" s="32">
        <f t="shared" si="26"/>
        <v>0.87654320987654311</v>
      </c>
      <c r="P161" s="30" t="str">
        <f t="shared" si="23"/>
        <v/>
      </c>
      <c r="Q161" s="22"/>
    </row>
    <row r="162" spans="1:17" x14ac:dyDescent="0.2">
      <c r="A162" s="22" t="s">
        <v>625</v>
      </c>
      <c r="B162" s="80" t="s">
        <v>828</v>
      </c>
      <c r="C162" s="23"/>
      <c r="D162" s="23">
        <v>1522079.2</v>
      </c>
      <c r="E162" s="23">
        <f t="shared" si="17"/>
        <v>1522079.2</v>
      </c>
      <c r="G162" s="34">
        <v>3</v>
      </c>
      <c r="H162" s="77">
        <f t="shared" si="18"/>
        <v>3</v>
      </c>
      <c r="I162" s="36"/>
      <c r="J162" s="36">
        <f t="shared" si="24"/>
        <v>507359.73333333334</v>
      </c>
      <c r="K162" s="82">
        <f t="shared" si="25"/>
        <v>507359.73333333334</v>
      </c>
      <c r="L162" s="32">
        <f t="shared" si="20"/>
        <v>0</v>
      </c>
      <c r="M162" s="32">
        <f t="shared" si="21"/>
        <v>1.4705882352941176E-2</v>
      </c>
      <c r="N162" s="32">
        <f t="shared" si="22"/>
        <v>9.2592592592592587E-3</v>
      </c>
      <c r="O162" s="32">
        <f t="shared" si="26"/>
        <v>0.88580246913580241</v>
      </c>
      <c r="P162" s="30" t="str">
        <f t="shared" si="23"/>
        <v/>
      </c>
      <c r="Q162" s="22"/>
    </row>
    <row r="163" spans="1:17" x14ac:dyDescent="0.2">
      <c r="A163" s="22" t="s">
        <v>620</v>
      </c>
      <c r="B163" s="80" t="s">
        <v>823</v>
      </c>
      <c r="C163" s="23"/>
      <c r="D163" s="23">
        <v>1521271.5</v>
      </c>
      <c r="E163" s="23">
        <f t="shared" ref="E163:E190" si="29">SUM(C163:D163)</f>
        <v>1521271.5</v>
      </c>
      <c r="G163" s="34">
        <v>3</v>
      </c>
      <c r="H163" s="77">
        <f t="shared" ref="H163:H190" si="30">SUM(F163:G163)</f>
        <v>3</v>
      </c>
      <c r="I163" s="36"/>
      <c r="J163" s="36">
        <f t="shared" si="24"/>
        <v>507090.5</v>
      </c>
      <c r="K163" s="82">
        <f t="shared" si="25"/>
        <v>507090.5</v>
      </c>
      <c r="L163" s="32">
        <f t="shared" ref="L163:L189" si="31">F163/$F$190</f>
        <v>0</v>
      </c>
      <c r="M163" s="32">
        <f t="shared" ref="M163:M189" si="32">G163/$G$190</f>
        <v>1.4705882352941176E-2</v>
      </c>
      <c r="N163" s="32">
        <f t="shared" ref="N163:N189" si="33">H163/$H$190</f>
        <v>9.2592592592592587E-3</v>
      </c>
      <c r="O163" s="32">
        <f t="shared" si="26"/>
        <v>0.89506172839506171</v>
      </c>
      <c r="P163" s="30" t="str">
        <f t="shared" si="23"/>
        <v/>
      </c>
      <c r="Q163" s="22"/>
    </row>
    <row r="164" spans="1:17" x14ac:dyDescent="0.2">
      <c r="A164" s="22" t="s">
        <v>609</v>
      </c>
      <c r="B164" s="80" t="s">
        <v>861</v>
      </c>
      <c r="C164" s="23">
        <v>1495879.91</v>
      </c>
      <c r="D164" s="23">
        <v>908152.5</v>
      </c>
      <c r="E164" s="23">
        <f t="shared" si="29"/>
        <v>2404032.41</v>
      </c>
      <c r="F164" s="34">
        <v>1</v>
      </c>
      <c r="G164" s="34">
        <v>2</v>
      </c>
      <c r="H164" s="77">
        <f t="shared" si="30"/>
        <v>3</v>
      </c>
      <c r="I164" s="36">
        <f>C164/F164</f>
        <v>1495879.91</v>
      </c>
      <c r="J164" s="36">
        <f t="shared" si="24"/>
        <v>454076.25</v>
      </c>
      <c r="K164" s="82">
        <f t="shared" si="25"/>
        <v>801344.13666666672</v>
      </c>
      <c r="L164" s="32">
        <f t="shared" si="31"/>
        <v>8.3333333333333332E-3</v>
      </c>
      <c r="M164" s="32">
        <f t="shared" si="32"/>
        <v>9.8039215686274508E-3</v>
      </c>
      <c r="N164" s="32">
        <f t="shared" si="33"/>
        <v>9.2592592592592587E-3</v>
      </c>
      <c r="O164" s="32">
        <f t="shared" si="26"/>
        <v>0.90432098765432101</v>
      </c>
      <c r="P164" s="30" t="str">
        <f t="shared" si="23"/>
        <v/>
      </c>
      <c r="Q164" s="22"/>
    </row>
    <row r="165" spans="1:17" x14ac:dyDescent="0.2">
      <c r="A165" s="22" t="s">
        <v>631</v>
      </c>
      <c r="B165" s="80" t="s">
        <v>868</v>
      </c>
      <c r="C165" s="23">
        <v>0</v>
      </c>
      <c r="D165" s="23">
        <v>1677227.2200000002</v>
      </c>
      <c r="E165" s="23">
        <f t="shared" si="29"/>
        <v>1677227.2200000002</v>
      </c>
      <c r="G165" s="34">
        <v>2</v>
      </c>
      <c r="H165" s="77">
        <f t="shared" si="30"/>
        <v>2</v>
      </c>
      <c r="I165" s="36"/>
      <c r="J165" s="36">
        <f t="shared" si="24"/>
        <v>838613.6100000001</v>
      </c>
      <c r="K165" s="82">
        <f t="shared" si="25"/>
        <v>838613.6100000001</v>
      </c>
      <c r="L165" s="32">
        <f t="shared" si="31"/>
        <v>0</v>
      </c>
      <c r="M165" s="32">
        <f t="shared" si="32"/>
        <v>9.8039215686274508E-3</v>
      </c>
      <c r="N165" s="32">
        <f t="shared" si="33"/>
        <v>6.1728395061728392E-3</v>
      </c>
      <c r="O165" s="32">
        <f t="shared" si="26"/>
        <v>0.91049382716049387</v>
      </c>
      <c r="P165" s="30" t="str">
        <f t="shared" si="23"/>
        <v/>
      </c>
      <c r="Q165" s="22"/>
    </row>
    <row r="166" spans="1:17" x14ac:dyDescent="0.2">
      <c r="A166" s="22" t="s">
        <v>622</v>
      </c>
      <c r="B166" s="80" t="s">
        <v>825</v>
      </c>
      <c r="C166" s="23"/>
      <c r="D166" s="23">
        <v>1643587.3599999999</v>
      </c>
      <c r="E166" s="23">
        <f t="shared" si="29"/>
        <v>1643587.3599999999</v>
      </c>
      <c r="G166" s="34">
        <v>2</v>
      </c>
      <c r="H166" s="77">
        <f t="shared" si="30"/>
        <v>2</v>
      </c>
      <c r="I166" s="36"/>
      <c r="J166" s="36">
        <f t="shared" si="24"/>
        <v>821793.67999999993</v>
      </c>
      <c r="K166" s="82">
        <f t="shared" si="25"/>
        <v>821793.67999999993</v>
      </c>
      <c r="L166" s="32">
        <f t="shared" si="31"/>
        <v>0</v>
      </c>
      <c r="M166" s="32">
        <f t="shared" si="32"/>
        <v>9.8039215686274508E-3</v>
      </c>
      <c r="N166" s="32">
        <f t="shared" si="33"/>
        <v>6.1728395061728392E-3</v>
      </c>
      <c r="O166" s="32">
        <f t="shared" si="26"/>
        <v>0.91666666666666674</v>
      </c>
      <c r="P166" s="30" t="str">
        <f t="shared" si="23"/>
        <v/>
      </c>
      <c r="Q166" s="22"/>
    </row>
    <row r="167" spans="1:17" x14ac:dyDescent="0.2">
      <c r="A167" s="22" t="s">
        <v>634</v>
      </c>
      <c r="B167" s="80" t="s">
        <v>871</v>
      </c>
      <c r="C167" s="23">
        <v>0</v>
      </c>
      <c r="D167" s="23">
        <v>1173184.6399999999</v>
      </c>
      <c r="E167" s="23">
        <f t="shared" si="29"/>
        <v>1173184.6399999999</v>
      </c>
      <c r="G167" s="34">
        <v>2</v>
      </c>
      <c r="H167" s="77">
        <f t="shared" si="30"/>
        <v>2</v>
      </c>
      <c r="I167" s="36"/>
      <c r="J167" s="36">
        <f t="shared" si="24"/>
        <v>586592.31999999995</v>
      </c>
      <c r="K167" s="82">
        <f t="shared" si="25"/>
        <v>586592.31999999995</v>
      </c>
      <c r="L167" s="32">
        <f t="shared" si="31"/>
        <v>0</v>
      </c>
      <c r="M167" s="32">
        <f t="shared" si="32"/>
        <v>9.8039215686274508E-3</v>
      </c>
      <c r="N167" s="32">
        <f t="shared" si="33"/>
        <v>6.1728395061728392E-3</v>
      </c>
      <c r="O167" s="32">
        <f t="shared" si="26"/>
        <v>0.92283950617283961</v>
      </c>
      <c r="P167" s="30" t="str">
        <f t="shared" si="23"/>
        <v/>
      </c>
      <c r="Q167" s="22"/>
    </row>
    <row r="168" spans="1:17" x14ac:dyDescent="0.2">
      <c r="A168" s="22" t="s">
        <v>629</v>
      </c>
      <c r="B168" s="80" t="s">
        <v>832</v>
      </c>
      <c r="C168" s="23"/>
      <c r="D168" s="23">
        <v>1148640.8400000001</v>
      </c>
      <c r="E168" s="23">
        <f t="shared" si="29"/>
        <v>1148640.8400000001</v>
      </c>
      <c r="G168" s="34">
        <v>2</v>
      </c>
      <c r="H168" s="77">
        <f t="shared" si="30"/>
        <v>2</v>
      </c>
      <c r="I168" s="36"/>
      <c r="J168" s="36">
        <f t="shared" si="24"/>
        <v>574320.42000000004</v>
      </c>
      <c r="K168" s="82">
        <f t="shared" si="25"/>
        <v>574320.42000000004</v>
      </c>
      <c r="L168" s="32">
        <f t="shared" si="31"/>
        <v>0</v>
      </c>
      <c r="M168" s="32">
        <f t="shared" si="32"/>
        <v>9.8039215686274508E-3</v>
      </c>
      <c r="N168" s="32">
        <f t="shared" si="33"/>
        <v>6.1728395061728392E-3</v>
      </c>
      <c r="O168" s="32">
        <f t="shared" si="26"/>
        <v>0.92901234567901247</v>
      </c>
      <c r="P168" s="30" t="str">
        <f t="shared" si="23"/>
        <v/>
      </c>
      <c r="Q168" s="22"/>
    </row>
    <row r="169" spans="1:17" x14ac:dyDescent="0.2">
      <c r="A169" s="22" t="s">
        <v>632</v>
      </c>
      <c r="B169" s="80" t="s">
        <v>870</v>
      </c>
      <c r="C169" s="23">
        <v>0</v>
      </c>
      <c r="D169" s="23">
        <v>1098249.22</v>
      </c>
      <c r="E169" s="23">
        <f t="shared" si="29"/>
        <v>1098249.22</v>
      </c>
      <c r="G169" s="34">
        <v>2</v>
      </c>
      <c r="H169" s="77">
        <f t="shared" si="30"/>
        <v>2</v>
      </c>
      <c r="I169" s="36"/>
      <c r="J169" s="36">
        <f t="shared" si="24"/>
        <v>549124.61</v>
      </c>
      <c r="K169" s="82">
        <f t="shared" si="25"/>
        <v>549124.61</v>
      </c>
      <c r="L169" s="32">
        <f t="shared" si="31"/>
        <v>0</v>
      </c>
      <c r="M169" s="32">
        <f t="shared" si="32"/>
        <v>9.8039215686274508E-3</v>
      </c>
      <c r="N169" s="32">
        <f t="shared" si="33"/>
        <v>6.1728395061728392E-3</v>
      </c>
      <c r="O169" s="32">
        <f t="shared" si="26"/>
        <v>0.93518518518518534</v>
      </c>
      <c r="P169" s="30" t="str">
        <f t="shared" si="23"/>
        <v/>
      </c>
      <c r="Q169" s="22"/>
    </row>
    <row r="170" spans="1:17" x14ac:dyDescent="0.2">
      <c r="A170" s="22" t="s">
        <v>587</v>
      </c>
      <c r="B170" s="80" t="s">
        <v>835</v>
      </c>
      <c r="C170" s="23">
        <v>0</v>
      </c>
      <c r="D170" s="23">
        <v>512005</v>
      </c>
      <c r="E170" s="23">
        <f t="shared" si="29"/>
        <v>512005</v>
      </c>
      <c r="G170" s="34">
        <v>2</v>
      </c>
      <c r="H170" s="77">
        <f t="shared" si="30"/>
        <v>2</v>
      </c>
      <c r="I170" s="36"/>
      <c r="J170" s="36">
        <f t="shared" si="24"/>
        <v>256002.5</v>
      </c>
      <c r="K170" s="82">
        <f t="shared" si="25"/>
        <v>256002.5</v>
      </c>
      <c r="L170" s="32">
        <f t="shared" si="31"/>
        <v>0</v>
      </c>
      <c r="M170" s="32">
        <f t="shared" si="32"/>
        <v>9.8039215686274508E-3</v>
      </c>
      <c r="N170" s="32">
        <f t="shared" si="33"/>
        <v>6.1728395061728392E-3</v>
      </c>
      <c r="O170" s="32">
        <f t="shared" si="26"/>
        <v>0.94135802469135821</v>
      </c>
      <c r="P170" s="30" t="str">
        <f t="shared" si="23"/>
        <v/>
      </c>
      <c r="Q170" s="22"/>
    </row>
    <row r="171" spans="1:17" x14ac:dyDescent="0.2">
      <c r="A171" s="22" t="s">
        <v>599</v>
      </c>
      <c r="B171" s="80" t="s">
        <v>854</v>
      </c>
      <c r="C171" s="23">
        <v>3190905.75</v>
      </c>
      <c r="D171" s="23">
        <v>887400</v>
      </c>
      <c r="E171" s="23">
        <f t="shared" si="29"/>
        <v>4078305.75</v>
      </c>
      <c r="F171" s="34">
        <v>1</v>
      </c>
      <c r="G171" s="34">
        <v>1</v>
      </c>
      <c r="H171" s="77">
        <f t="shared" si="30"/>
        <v>2</v>
      </c>
      <c r="I171" s="36">
        <f t="shared" ref="I171:I176" si="34">C171/F171</f>
        <v>3190905.75</v>
      </c>
      <c r="J171" s="36">
        <f t="shared" si="24"/>
        <v>887400</v>
      </c>
      <c r="K171" s="82">
        <f t="shared" si="25"/>
        <v>2039152.875</v>
      </c>
      <c r="L171" s="32">
        <f t="shared" si="31"/>
        <v>8.3333333333333332E-3</v>
      </c>
      <c r="M171" s="32">
        <f t="shared" si="32"/>
        <v>4.9019607843137254E-3</v>
      </c>
      <c r="N171" s="32">
        <f t="shared" si="33"/>
        <v>6.1728395061728392E-3</v>
      </c>
      <c r="O171" s="32">
        <f t="shared" si="26"/>
        <v>0.94753086419753108</v>
      </c>
      <c r="P171" s="30" t="str">
        <f t="shared" si="23"/>
        <v/>
      </c>
      <c r="Q171" s="22"/>
    </row>
    <row r="172" spans="1:17" x14ac:dyDescent="0.2">
      <c r="A172" s="22" t="s">
        <v>602</v>
      </c>
      <c r="B172" s="80" t="s">
        <v>866</v>
      </c>
      <c r="C172" s="23">
        <v>852749.54</v>
      </c>
      <c r="D172" s="23">
        <v>650142.75</v>
      </c>
      <c r="E172" s="23">
        <f t="shared" si="29"/>
        <v>1502892.29</v>
      </c>
      <c r="F172" s="34">
        <v>1</v>
      </c>
      <c r="G172" s="34">
        <v>1</v>
      </c>
      <c r="H172" s="77">
        <f t="shared" si="30"/>
        <v>2</v>
      </c>
      <c r="I172" s="36">
        <f t="shared" si="34"/>
        <v>852749.54</v>
      </c>
      <c r="J172" s="36">
        <f t="shared" si="24"/>
        <v>650142.75</v>
      </c>
      <c r="K172" s="82">
        <f t="shared" si="25"/>
        <v>751446.14500000002</v>
      </c>
      <c r="L172" s="32">
        <f t="shared" si="31"/>
        <v>8.3333333333333332E-3</v>
      </c>
      <c r="M172" s="32">
        <f t="shared" si="32"/>
        <v>4.9019607843137254E-3</v>
      </c>
      <c r="N172" s="32">
        <f t="shared" si="33"/>
        <v>6.1728395061728392E-3</v>
      </c>
      <c r="O172" s="32">
        <f t="shared" si="26"/>
        <v>0.95370370370370394</v>
      </c>
      <c r="P172" s="30" t="str">
        <f t="shared" si="23"/>
        <v/>
      </c>
      <c r="Q172" s="22"/>
    </row>
    <row r="173" spans="1:17" x14ac:dyDescent="0.2">
      <c r="A173" s="22" t="s">
        <v>580</v>
      </c>
      <c r="B173" s="80" t="s">
        <v>844</v>
      </c>
      <c r="C173" s="23">
        <v>2722453.34</v>
      </c>
      <c r="D173" s="23">
        <v>449109</v>
      </c>
      <c r="E173" s="23">
        <f t="shared" si="29"/>
        <v>3171562.34</v>
      </c>
      <c r="F173" s="34">
        <v>1</v>
      </c>
      <c r="G173" s="34">
        <v>1</v>
      </c>
      <c r="H173" s="77">
        <f t="shared" si="30"/>
        <v>2</v>
      </c>
      <c r="I173" s="36">
        <f t="shared" si="34"/>
        <v>2722453.34</v>
      </c>
      <c r="J173" s="36">
        <f t="shared" si="24"/>
        <v>449109</v>
      </c>
      <c r="K173" s="82">
        <f t="shared" si="25"/>
        <v>1585781.17</v>
      </c>
      <c r="L173" s="32">
        <f t="shared" si="31"/>
        <v>8.3333333333333332E-3</v>
      </c>
      <c r="M173" s="32">
        <f t="shared" si="32"/>
        <v>4.9019607843137254E-3</v>
      </c>
      <c r="N173" s="32">
        <f t="shared" si="33"/>
        <v>6.1728395061728392E-3</v>
      </c>
      <c r="O173" s="32">
        <f t="shared" si="26"/>
        <v>0.95987654320987681</v>
      </c>
      <c r="P173" s="30" t="str">
        <f t="shared" si="23"/>
        <v/>
      </c>
      <c r="Q173" s="22"/>
    </row>
    <row r="174" spans="1:17" x14ac:dyDescent="0.2">
      <c r="A174" s="22" t="s">
        <v>610</v>
      </c>
      <c r="B174" s="80" t="s">
        <v>862</v>
      </c>
      <c r="C174" s="23">
        <v>577439.19999999995</v>
      </c>
      <c r="D174" s="23">
        <v>262872</v>
      </c>
      <c r="E174" s="23">
        <f t="shared" si="29"/>
        <v>840311.2</v>
      </c>
      <c r="F174" s="34">
        <v>1</v>
      </c>
      <c r="G174" s="34">
        <v>1</v>
      </c>
      <c r="H174" s="77">
        <f t="shared" si="30"/>
        <v>2</v>
      </c>
      <c r="I174" s="36">
        <f t="shared" si="34"/>
        <v>577439.19999999995</v>
      </c>
      <c r="J174" s="36">
        <f t="shared" si="24"/>
        <v>262872</v>
      </c>
      <c r="K174" s="82">
        <f t="shared" si="25"/>
        <v>420155.6</v>
      </c>
      <c r="L174" s="32">
        <f t="shared" si="31"/>
        <v>8.3333333333333332E-3</v>
      </c>
      <c r="M174" s="32">
        <f t="shared" si="32"/>
        <v>4.9019607843137254E-3</v>
      </c>
      <c r="N174" s="32">
        <f t="shared" si="33"/>
        <v>6.1728395061728392E-3</v>
      </c>
      <c r="O174" s="32">
        <f t="shared" si="26"/>
        <v>0.96604938271604968</v>
      </c>
      <c r="P174" s="30" t="str">
        <f t="shared" si="23"/>
        <v/>
      </c>
      <c r="Q174" s="22"/>
    </row>
    <row r="175" spans="1:17" x14ac:dyDescent="0.2">
      <c r="A175" s="22" t="s">
        <v>584</v>
      </c>
      <c r="B175" s="80" t="s">
        <v>822</v>
      </c>
      <c r="C175" s="23">
        <v>499760</v>
      </c>
      <c r="D175" s="23">
        <v>0</v>
      </c>
      <c r="E175" s="23">
        <f t="shared" si="29"/>
        <v>499760</v>
      </c>
      <c r="F175" s="34">
        <v>2</v>
      </c>
      <c r="G175" s="34"/>
      <c r="H175" s="77">
        <f t="shared" si="30"/>
        <v>2</v>
      </c>
      <c r="I175" s="36">
        <f t="shared" si="34"/>
        <v>249880</v>
      </c>
      <c r="J175" s="36"/>
      <c r="K175" s="82">
        <f t="shared" ref="K175:K189" si="35">E175/H175</f>
        <v>249880</v>
      </c>
      <c r="L175" s="32">
        <f t="shared" si="31"/>
        <v>1.6666666666666666E-2</v>
      </c>
      <c r="M175" s="32">
        <f t="shared" si="32"/>
        <v>0</v>
      </c>
      <c r="N175" s="32">
        <f t="shared" si="33"/>
        <v>6.1728395061728392E-3</v>
      </c>
      <c r="O175" s="32">
        <f t="shared" si="26"/>
        <v>0.97222222222222254</v>
      </c>
      <c r="P175" s="30" t="str">
        <f t="shared" si="23"/>
        <v/>
      </c>
      <c r="Q175" s="22"/>
    </row>
    <row r="176" spans="1:17" x14ac:dyDescent="0.2">
      <c r="A176" s="22" t="s">
        <v>581</v>
      </c>
      <c r="B176" s="80" t="s">
        <v>845</v>
      </c>
      <c r="C176" s="23">
        <v>587684</v>
      </c>
      <c r="D176" s="23">
        <v>0</v>
      </c>
      <c r="E176" s="23">
        <f t="shared" si="29"/>
        <v>587684</v>
      </c>
      <c r="F176" s="34">
        <v>2</v>
      </c>
      <c r="G176" s="23"/>
      <c r="H176" s="77">
        <f t="shared" si="30"/>
        <v>2</v>
      </c>
      <c r="I176" s="36">
        <f t="shared" si="34"/>
        <v>293842</v>
      </c>
      <c r="J176" s="36"/>
      <c r="K176" s="82">
        <f t="shared" si="35"/>
        <v>293842</v>
      </c>
      <c r="L176" s="32">
        <f t="shared" si="31"/>
        <v>1.6666666666666666E-2</v>
      </c>
      <c r="M176" s="32">
        <f t="shared" si="32"/>
        <v>0</v>
      </c>
      <c r="N176" s="32">
        <f t="shared" si="33"/>
        <v>6.1728395061728392E-3</v>
      </c>
      <c r="O176" s="32">
        <f t="shared" si="26"/>
        <v>0.97839506172839541</v>
      </c>
      <c r="P176" s="30" t="str">
        <f t="shared" si="23"/>
        <v/>
      </c>
      <c r="Q176" s="22"/>
    </row>
    <row r="177" spans="1:17" x14ac:dyDescent="0.2">
      <c r="A177" s="22" t="s">
        <v>635</v>
      </c>
      <c r="B177" s="80" t="s">
        <v>872</v>
      </c>
      <c r="C177" s="23">
        <v>0</v>
      </c>
      <c r="D177" s="23">
        <v>869986</v>
      </c>
      <c r="E177" s="23">
        <f t="shared" si="29"/>
        <v>869986</v>
      </c>
      <c r="G177" s="34">
        <v>1</v>
      </c>
      <c r="H177" s="77">
        <f t="shared" si="30"/>
        <v>1</v>
      </c>
      <c r="I177" s="36"/>
      <c r="J177" s="36">
        <f>D177/G177</f>
        <v>869986</v>
      </c>
      <c r="K177" s="82">
        <f t="shared" si="35"/>
        <v>869986</v>
      </c>
      <c r="L177" s="32">
        <f t="shared" si="31"/>
        <v>0</v>
      </c>
      <c r="M177" s="32">
        <f t="shared" si="32"/>
        <v>4.9019607843137254E-3</v>
      </c>
      <c r="N177" s="32">
        <f t="shared" si="33"/>
        <v>3.0864197530864196E-3</v>
      </c>
      <c r="O177" s="32">
        <f t="shared" si="26"/>
        <v>0.98148148148148184</v>
      </c>
      <c r="P177" s="30" t="str">
        <f t="shared" si="23"/>
        <v/>
      </c>
      <c r="Q177" s="22"/>
    </row>
    <row r="178" spans="1:17" x14ac:dyDescent="0.2">
      <c r="A178" s="22" t="s">
        <v>623</v>
      </c>
      <c r="B178" s="80" t="s">
        <v>826</v>
      </c>
      <c r="C178" s="23"/>
      <c r="D178" s="23">
        <v>865720</v>
      </c>
      <c r="E178" s="23">
        <f t="shared" si="29"/>
        <v>865720</v>
      </c>
      <c r="G178" s="34">
        <v>1</v>
      </c>
      <c r="H178" s="77">
        <f t="shared" si="30"/>
        <v>1</v>
      </c>
      <c r="I178" s="36"/>
      <c r="J178" s="36">
        <f>D178/G178</f>
        <v>865720</v>
      </c>
      <c r="K178" s="82">
        <f t="shared" si="35"/>
        <v>865720</v>
      </c>
      <c r="L178" s="32">
        <f t="shared" si="31"/>
        <v>0</v>
      </c>
      <c r="M178" s="32">
        <f t="shared" si="32"/>
        <v>4.9019607843137254E-3</v>
      </c>
      <c r="N178" s="32">
        <f t="shared" si="33"/>
        <v>3.0864197530864196E-3</v>
      </c>
      <c r="O178" s="32">
        <f t="shared" si="26"/>
        <v>0.98456790123456828</v>
      </c>
      <c r="P178" s="30" t="str">
        <f t="shared" si="23"/>
        <v/>
      </c>
      <c r="Q178" s="22"/>
    </row>
    <row r="179" spans="1:17" x14ac:dyDescent="0.2">
      <c r="A179" s="22" t="s">
        <v>618</v>
      </c>
      <c r="B179" s="80" t="s">
        <v>879</v>
      </c>
      <c r="C179" s="23">
        <v>0</v>
      </c>
      <c r="D179" s="23">
        <v>710731.4</v>
      </c>
      <c r="E179" s="23">
        <f t="shared" si="29"/>
        <v>710731.4</v>
      </c>
      <c r="G179" s="34">
        <v>1</v>
      </c>
      <c r="H179" s="77">
        <f t="shared" si="30"/>
        <v>1</v>
      </c>
      <c r="I179" s="36"/>
      <c r="J179" s="36">
        <f>D179/G179</f>
        <v>710731.4</v>
      </c>
      <c r="K179" s="82">
        <f t="shared" si="35"/>
        <v>710731.4</v>
      </c>
      <c r="L179" s="32">
        <f t="shared" si="31"/>
        <v>0</v>
      </c>
      <c r="M179" s="32">
        <f t="shared" si="32"/>
        <v>4.9019607843137254E-3</v>
      </c>
      <c r="N179" s="32">
        <f t="shared" si="33"/>
        <v>3.0864197530864196E-3</v>
      </c>
      <c r="O179" s="32">
        <f t="shared" si="26"/>
        <v>0.98765432098765471</v>
      </c>
      <c r="P179" s="30" t="str">
        <f t="shared" si="23"/>
        <v/>
      </c>
      <c r="Q179" s="22"/>
    </row>
    <row r="180" spans="1:17" x14ac:dyDescent="0.2">
      <c r="A180" s="22" t="s">
        <v>614</v>
      </c>
      <c r="B180" s="80" t="s">
        <v>875</v>
      </c>
      <c r="C180" s="23">
        <v>0</v>
      </c>
      <c r="D180" s="23">
        <v>682788.92</v>
      </c>
      <c r="E180" s="23">
        <f t="shared" si="29"/>
        <v>682788.92</v>
      </c>
      <c r="G180" s="34">
        <v>1</v>
      </c>
      <c r="H180" s="77">
        <f t="shared" si="30"/>
        <v>1</v>
      </c>
      <c r="I180" s="36"/>
      <c r="J180" s="36">
        <f>D180/G180</f>
        <v>682788.92</v>
      </c>
      <c r="K180" s="82">
        <f t="shared" si="35"/>
        <v>682788.92</v>
      </c>
      <c r="L180" s="32">
        <f t="shared" si="31"/>
        <v>0</v>
      </c>
      <c r="M180" s="32">
        <f t="shared" si="32"/>
        <v>4.9019607843137254E-3</v>
      </c>
      <c r="N180" s="32">
        <f t="shared" si="33"/>
        <v>3.0864197530864196E-3</v>
      </c>
      <c r="O180" s="32">
        <f t="shared" si="26"/>
        <v>0.99074074074074114</v>
      </c>
      <c r="P180" s="30" t="str">
        <f t="shared" si="23"/>
        <v/>
      </c>
      <c r="Q180" s="22"/>
    </row>
    <row r="181" spans="1:17" x14ac:dyDescent="0.2">
      <c r="A181" s="22" t="s">
        <v>630</v>
      </c>
      <c r="B181" s="80" t="s">
        <v>867</v>
      </c>
      <c r="C181" s="23">
        <v>0</v>
      </c>
      <c r="D181" s="23">
        <v>545542</v>
      </c>
      <c r="E181" s="23">
        <f t="shared" si="29"/>
        <v>545542</v>
      </c>
      <c r="G181" s="34">
        <v>1</v>
      </c>
      <c r="H181" s="77">
        <f t="shared" si="30"/>
        <v>1</v>
      </c>
      <c r="I181" s="36"/>
      <c r="J181" s="36">
        <f>D181/G181</f>
        <v>545542</v>
      </c>
      <c r="K181" s="82">
        <f t="shared" si="35"/>
        <v>545542</v>
      </c>
      <c r="L181" s="32">
        <f t="shared" si="31"/>
        <v>0</v>
      </c>
      <c r="M181" s="32">
        <f t="shared" si="32"/>
        <v>4.9019607843137254E-3</v>
      </c>
      <c r="N181" s="32">
        <f t="shared" si="33"/>
        <v>3.0864197530864196E-3</v>
      </c>
      <c r="O181" s="32">
        <f t="shared" si="26"/>
        <v>0.99382716049382758</v>
      </c>
      <c r="P181" s="30" t="str">
        <f t="shared" si="23"/>
        <v/>
      </c>
    </row>
    <row r="182" spans="1:17" x14ac:dyDescent="0.2">
      <c r="A182" s="22" t="s">
        <v>585</v>
      </c>
      <c r="B182" s="80" t="s">
        <v>833</v>
      </c>
      <c r="C182" s="23">
        <v>439675</v>
      </c>
      <c r="D182" s="23">
        <v>0</v>
      </c>
      <c r="E182" s="23">
        <f t="shared" si="29"/>
        <v>439675</v>
      </c>
      <c r="F182" s="34">
        <v>1</v>
      </c>
      <c r="G182" s="34"/>
      <c r="H182" s="77">
        <f t="shared" si="30"/>
        <v>1</v>
      </c>
      <c r="I182" s="36">
        <f>C182/F182</f>
        <v>439675</v>
      </c>
      <c r="J182" s="36"/>
      <c r="K182" s="82">
        <f t="shared" si="35"/>
        <v>439675</v>
      </c>
      <c r="L182" s="32">
        <f t="shared" si="31"/>
        <v>8.3333333333333332E-3</v>
      </c>
      <c r="M182" s="32">
        <f t="shared" si="32"/>
        <v>0</v>
      </c>
      <c r="N182" s="32">
        <f t="shared" si="33"/>
        <v>3.0864197530864196E-3</v>
      </c>
      <c r="O182" s="32">
        <f t="shared" si="26"/>
        <v>0.99691358024691401</v>
      </c>
      <c r="P182" s="30" t="str">
        <f t="shared" si="23"/>
        <v/>
      </c>
    </row>
    <row r="183" spans="1:17" x14ac:dyDescent="0.2">
      <c r="A183" s="22" t="s">
        <v>582</v>
      </c>
      <c r="B183" s="80" t="s">
        <v>846</v>
      </c>
      <c r="C183" s="23">
        <v>624020</v>
      </c>
      <c r="D183" s="23">
        <v>0</v>
      </c>
      <c r="E183" s="23">
        <f t="shared" si="29"/>
        <v>624020</v>
      </c>
      <c r="F183" s="34">
        <v>1</v>
      </c>
      <c r="G183" s="23"/>
      <c r="H183" s="77">
        <f t="shared" si="30"/>
        <v>1</v>
      </c>
      <c r="I183" s="36">
        <f>C183/F183</f>
        <v>624020</v>
      </c>
      <c r="J183" s="36"/>
      <c r="K183" s="82">
        <f t="shared" si="35"/>
        <v>624020</v>
      </c>
      <c r="L183" s="32">
        <f t="shared" si="31"/>
        <v>8.3333333333333332E-3</v>
      </c>
      <c r="M183" s="32">
        <f t="shared" si="32"/>
        <v>0</v>
      </c>
      <c r="N183" s="32">
        <f t="shared" si="33"/>
        <v>3.0864197530864196E-3</v>
      </c>
      <c r="O183" s="32">
        <f t="shared" si="26"/>
        <v>1.0000000000000004</v>
      </c>
      <c r="P183" s="30" t="str">
        <f t="shared" si="23"/>
        <v/>
      </c>
    </row>
    <row r="184" spans="1:17" x14ac:dyDescent="0.2">
      <c r="A184" s="22" t="s">
        <v>592</v>
      </c>
      <c r="B184" s="80" t="s">
        <v>840</v>
      </c>
      <c r="C184" s="23">
        <v>0</v>
      </c>
      <c r="D184" s="23">
        <v>0</v>
      </c>
      <c r="E184" s="23">
        <f t="shared" si="29"/>
        <v>0</v>
      </c>
      <c r="G184" s="34"/>
      <c r="H184" s="77">
        <f t="shared" si="30"/>
        <v>0</v>
      </c>
      <c r="I184" s="36"/>
      <c r="J184" s="36"/>
      <c r="K184" s="82" t="e">
        <f t="shared" si="35"/>
        <v>#DIV/0!</v>
      </c>
      <c r="L184" s="32">
        <f t="shared" si="31"/>
        <v>0</v>
      </c>
      <c r="M184" s="32">
        <f t="shared" si="32"/>
        <v>0</v>
      </c>
      <c r="N184" s="32">
        <f t="shared" si="33"/>
        <v>0</v>
      </c>
      <c r="O184" s="32">
        <f t="shared" si="26"/>
        <v>1.0000000000000004</v>
      </c>
      <c r="P184" s="30" t="str">
        <f t="shared" si="23"/>
        <v/>
      </c>
    </row>
    <row r="185" spans="1:17" x14ac:dyDescent="0.2">
      <c r="A185" s="22" t="s">
        <v>577</v>
      </c>
      <c r="B185" s="80" t="s">
        <v>841</v>
      </c>
      <c r="C185" s="23">
        <v>0</v>
      </c>
      <c r="D185" s="23">
        <v>0</v>
      </c>
      <c r="E185" s="23">
        <f t="shared" si="29"/>
        <v>0</v>
      </c>
      <c r="G185" s="34"/>
      <c r="H185" s="77">
        <f t="shared" si="30"/>
        <v>0</v>
      </c>
      <c r="I185" s="36"/>
      <c r="J185" s="36"/>
      <c r="K185" s="82" t="e">
        <f t="shared" si="35"/>
        <v>#DIV/0!</v>
      </c>
      <c r="L185" s="32">
        <f t="shared" si="31"/>
        <v>0</v>
      </c>
      <c r="M185" s="32">
        <f t="shared" si="32"/>
        <v>0</v>
      </c>
      <c r="N185" s="32">
        <f t="shared" si="33"/>
        <v>0</v>
      </c>
      <c r="O185" s="32">
        <f t="shared" si="26"/>
        <v>1.0000000000000004</v>
      </c>
      <c r="P185" s="30" t="str">
        <f t="shared" si="23"/>
        <v/>
      </c>
      <c r="Q185" s="22"/>
    </row>
    <row r="186" spans="1:17" x14ac:dyDescent="0.2">
      <c r="A186" s="22" t="s">
        <v>597</v>
      </c>
      <c r="B186" s="80" t="s">
        <v>852</v>
      </c>
      <c r="C186" s="23">
        <v>0</v>
      </c>
      <c r="D186" s="23">
        <v>0</v>
      </c>
      <c r="E186" s="23">
        <f t="shared" si="29"/>
        <v>0</v>
      </c>
      <c r="F186" s="34"/>
      <c r="G186" s="23"/>
      <c r="H186" s="77">
        <f t="shared" si="30"/>
        <v>0</v>
      </c>
      <c r="I186" s="36"/>
      <c r="J186" s="36"/>
      <c r="K186" s="82" t="e">
        <f t="shared" si="35"/>
        <v>#DIV/0!</v>
      </c>
      <c r="L186" s="32">
        <f t="shared" si="31"/>
        <v>0</v>
      </c>
      <c r="M186" s="32">
        <f t="shared" si="32"/>
        <v>0</v>
      </c>
      <c r="N186" s="32">
        <f t="shared" si="33"/>
        <v>0</v>
      </c>
      <c r="O186" s="32">
        <f t="shared" si="26"/>
        <v>1.0000000000000004</v>
      </c>
      <c r="P186" s="30" t="str">
        <f t="shared" si="23"/>
        <v/>
      </c>
    </row>
    <row r="187" spans="1:17" x14ac:dyDescent="0.2">
      <c r="A187" s="22" t="s">
        <v>606</v>
      </c>
      <c r="B187" s="80" t="s">
        <v>858</v>
      </c>
      <c r="C187" s="23">
        <v>0</v>
      </c>
      <c r="D187" s="23">
        <v>0</v>
      </c>
      <c r="E187" s="23">
        <f t="shared" si="29"/>
        <v>0</v>
      </c>
      <c r="F187" s="34"/>
      <c r="G187" s="23"/>
      <c r="H187" s="77">
        <f t="shared" si="30"/>
        <v>0</v>
      </c>
      <c r="I187" s="36"/>
      <c r="J187" s="36"/>
      <c r="K187" s="82" t="e">
        <f t="shared" si="35"/>
        <v>#DIV/0!</v>
      </c>
      <c r="L187" s="32">
        <f t="shared" si="31"/>
        <v>0</v>
      </c>
      <c r="M187" s="32">
        <f t="shared" si="32"/>
        <v>0</v>
      </c>
      <c r="N187" s="32">
        <f t="shared" si="33"/>
        <v>0</v>
      </c>
      <c r="O187" s="32">
        <f t="shared" si="26"/>
        <v>1.0000000000000004</v>
      </c>
      <c r="P187" s="30" t="str">
        <f t="shared" si="23"/>
        <v/>
      </c>
    </row>
    <row r="188" spans="1:17" x14ac:dyDescent="0.2">
      <c r="A188" s="22" t="s">
        <v>611</v>
      </c>
      <c r="B188" s="80" t="s">
        <v>863</v>
      </c>
      <c r="C188" s="23">
        <v>0</v>
      </c>
      <c r="D188" s="23">
        <v>0</v>
      </c>
      <c r="E188" s="23">
        <f t="shared" si="29"/>
        <v>0</v>
      </c>
      <c r="F188" s="34"/>
      <c r="G188" s="23"/>
      <c r="H188" s="77">
        <f t="shared" si="30"/>
        <v>0</v>
      </c>
      <c r="I188" s="36"/>
      <c r="J188" s="23"/>
      <c r="K188" s="82" t="e">
        <f t="shared" si="35"/>
        <v>#DIV/0!</v>
      </c>
      <c r="L188" s="32">
        <f t="shared" si="31"/>
        <v>0</v>
      </c>
      <c r="M188" s="32">
        <f t="shared" si="32"/>
        <v>0</v>
      </c>
      <c r="N188" s="32">
        <f t="shared" si="33"/>
        <v>0</v>
      </c>
      <c r="O188" s="32">
        <f t="shared" si="26"/>
        <v>1.0000000000000004</v>
      </c>
      <c r="P188" s="30" t="str">
        <f t="shared" si="23"/>
        <v/>
      </c>
    </row>
    <row r="189" spans="1:17" ht="16" thickBot="1" x14ac:dyDescent="0.25">
      <c r="A189" s="22" t="s">
        <v>619</v>
      </c>
      <c r="B189" s="81" t="s">
        <v>880</v>
      </c>
      <c r="C189" s="23">
        <v>0</v>
      </c>
      <c r="D189" s="23">
        <v>0</v>
      </c>
      <c r="E189" s="23">
        <f t="shared" si="29"/>
        <v>0</v>
      </c>
      <c r="F189" s="34"/>
      <c r="G189" s="23"/>
      <c r="H189" s="78">
        <f t="shared" si="30"/>
        <v>0</v>
      </c>
      <c r="I189" s="36"/>
      <c r="J189" s="23"/>
      <c r="K189" s="83" t="e">
        <f t="shared" si="35"/>
        <v>#DIV/0!</v>
      </c>
      <c r="L189" s="32">
        <f t="shared" si="31"/>
        <v>0</v>
      </c>
      <c r="M189" s="32">
        <f t="shared" si="32"/>
        <v>0</v>
      </c>
      <c r="N189" s="32">
        <f t="shared" si="33"/>
        <v>0</v>
      </c>
      <c r="O189" s="32">
        <f t="shared" si="26"/>
        <v>1.0000000000000004</v>
      </c>
      <c r="P189" s="30" t="str">
        <f t="shared" si="23"/>
        <v/>
      </c>
    </row>
    <row r="190" spans="1:17" x14ac:dyDescent="0.2">
      <c r="A190" s="22"/>
      <c r="B190" s="57"/>
      <c r="C190" s="23">
        <f>SUM(C131:C189)</f>
        <v>65531404.060000002</v>
      </c>
      <c r="D190" s="23">
        <f>SUM(D131:D189)</f>
        <v>118053127.27999999</v>
      </c>
      <c r="E190" s="23">
        <f t="shared" si="29"/>
        <v>183584531.33999997</v>
      </c>
      <c r="F190" s="34">
        <f>SUM(F131:F189)</f>
        <v>120</v>
      </c>
      <c r="G190" s="34">
        <f>SUM(G131:G189)</f>
        <v>204</v>
      </c>
      <c r="H190" s="77">
        <f t="shared" si="30"/>
        <v>324</v>
      </c>
      <c r="K190" s="82"/>
    </row>
    <row r="191" spans="1:17" x14ac:dyDescent="0.2">
      <c r="A191" s="22"/>
      <c r="B191" s="30"/>
      <c r="C191" s="23"/>
      <c r="D191" s="23"/>
      <c r="E191" s="34"/>
      <c r="F191" s="34"/>
      <c r="G191" s="45" t="s">
        <v>919</v>
      </c>
      <c r="H191" s="46"/>
      <c r="I191" s="46"/>
      <c r="J191" s="47"/>
      <c r="K191" s="48"/>
    </row>
    <row r="192" spans="1:17" ht="80" x14ac:dyDescent="0.2">
      <c r="A192" s="22"/>
      <c r="B192" s="30"/>
      <c r="C192" s="23"/>
      <c r="D192" s="23"/>
      <c r="E192" s="34"/>
      <c r="F192" s="32"/>
      <c r="G192" s="49"/>
      <c r="H192" s="50" t="s">
        <v>920</v>
      </c>
      <c r="I192" s="50" t="s">
        <v>925</v>
      </c>
      <c r="J192" s="50" t="s">
        <v>930</v>
      </c>
      <c r="K192" s="51" t="s">
        <v>931</v>
      </c>
    </row>
    <row r="193" spans="1:14" x14ac:dyDescent="0.2">
      <c r="A193" s="22"/>
      <c r="B193" s="30"/>
      <c r="C193" s="23"/>
      <c r="D193" s="23"/>
      <c r="E193" s="32"/>
      <c r="F193" s="32"/>
      <c r="G193" s="49" t="s">
        <v>924</v>
      </c>
      <c r="H193" s="52">
        <f>(SUMPRODUCT(C131:C189,F131:F189)/SUM(F131:F189))</f>
        <v>2804615.8157500001</v>
      </c>
      <c r="I193" s="52">
        <f>QUARTILE(I131:I189,2)</f>
        <v>441597.52249999996</v>
      </c>
      <c r="J193" s="52">
        <f>QUARTILE(I131:I189,0)</f>
        <v>162690.79999999999</v>
      </c>
      <c r="K193" s="53">
        <f>QUARTILE(I131:I189,4)</f>
        <v>3190905.75</v>
      </c>
    </row>
    <row r="194" spans="1:14" x14ac:dyDescent="0.2">
      <c r="A194" s="22"/>
      <c r="B194" s="30"/>
      <c r="C194" s="23"/>
      <c r="D194" s="23"/>
      <c r="E194" s="32"/>
      <c r="F194" s="32"/>
      <c r="G194" s="54" t="s">
        <v>923</v>
      </c>
      <c r="H194" s="55">
        <f>(SUMPRODUCT(D131:D189,G131:G189)/SUM(G131:G189))</f>
        <v>4329002.3286274504</v>
      </c>
      <c r="I194" s="55">
        <f>QUARTILE(J131:J189,2)</f>
        <v>586592.31999999995</v>
      </c>
      <c r="J194" s="55">
        <f>QUARTILE(J131:J189,0)</f>
        <v>256002.5</v>
      </c>
      <c r="K194" s="56">
        <f>QUARTILE(J131:J189,4)</f>
        <v>887400</v>
      </c>
    </row>
    <row r="195" spans="1:14" x14ac:dyDescent="0.2">
      <c r="A195" s="22"/>
      <c r="B195" s="30"/>
      <c r="C195" s="23"/>
      <c r="D195" s="23"/>
      <c r="E195" s="32"/>
      <c r="F195" s="32"/>
    </row>
    <row r="196" spans="1:14" x14ac:dyDescent="0.2">
      <c r="A196" s="22"/>
      <c r="B196" s="30"/>
      <c r="C196" s="23"/>
      <c r="D196" s="23"/>
      <c r="E196" s="32"/>
      <c r="F196" s="32"/>
    </row>
    <row r="197" spans="1:14" x14ac:dyDescent="0.2">
      <c r="A197" s="22"/>
      <c r="B197" s="30"/>
      <c r="C197" s="23"/>
      <c r="D197" s="23"/>
      <c r="E197" s="32"/>
      <c r="F197" s="32"/>
    </row>
    <row r="198" spans="1:14" x14ac:dyDescent="0.2">
      <c r="A198" s="22"/>
      <c r="B198" s="30"/>
      <c r="C198" s="23"/>
      <c r="D198" s="23"/>
      <c r="E198" s="32"/>
      <c r="F198" s="32"/>
    </row>
    <row r="199" spans="1:14" ht="16" thickBot="1" x14ac:dyDescent="0.25">
      <c r="A199" s="22"/>
      <c r="B199" s="30"/>
      <c r="C199" s="23"/>
      <c r="D199" s="23"/>
      <c r="E199" s="32"/>
      <c r="F199" s="32"/>
    </row>
    <row r="200" spans="1:14" x14ac:dyDescent="0.2">
      <c r="A200" s="64"/>
      <c r="B200" s="137" t="s">
        <v>241</v>
      </c>
      <c r="C200" s="138"/>
      <c r="D200" s="138"/>
      <c r="E200" s="138"/>
      <c r="F200" s="138"/>
      <c r="G200" s="138"/>
      <c r="H200" s="137" t="s">
        <v>637</v>
      </c>
      <c r="I200" s="138"/>
      <c r="J200" s="138"/>
      <c r="K200" s="138"/>
      <c r="L200" s="138"/>
      <c r="M200" s="139"/>
    </row>
    <row r="201" spans="1:14" x14ac:dyDescent="0.2">
      <c r="A201" s="24"/>
      <c r="B201" s="24" t="s">
        <v>236</v>
      </c>
      <c r="C201" s="57" t="s">
        <v>237</v>
      </c>
      <c r="D201" s="57" t="s">
        <v>945</v>
      </c>
      <c r="E201" s="57" t="s">
        <v>238</v>
      </c>
      <c r="F201" s="57" t="s">
        <v>239</v>
      </c>
      <c r="G201" s="57" t="s">
        <v>234</v>
      </c>
      <c r="H201" s="24" t="s">
        <v>236</v>
      </c>
      <c r="I201" s="57" t="s">
        <v>237</v>
      </c>
      <c r="J201" s="57" t="s">
        <v>945</v>
      </c>
      <c r="K201" s="57" t="s">
        <v>238</v>
      </c>
      <c r="L201" s="57" t="s">
        <v>239</v>
      </c>
      <c r="M201" s="58" t="s">
        <v>234</v>
      </c>
    </row>
    <row r="202" spans="1:14" x14ac:dyDescent="0.2">
      <c r="A202" s="24" t="s">
        <v>74</v>
      </c>
      <c r="B202" s="59">
        <f>'D4'!B103</f>
        <v>587390609.3499999</v>
      </c>
      <c r="C202" s="52">
        <f>'D4'!B106</f>
        <v>623381865.67000008</v>
      </c>
      <c r="D202" s="87">
        <f>SUM(B202:C202)</f>
        <v>1210772475.02</v>
      </c>
      <c r="E202" s="52">
        <f>'D4'!B109</f>
        <v>1861723.6500000001</v>
      </c>
      <c r="F202" s="52">
        <f>'D4'!B112</f>
        <v>60935728.140000001</v>
      </c>
      <c r="G202" s="52">
        <f>'D4'!B115</f>
        <v>40340278.739999995</v>
      </c>
      <c r="H202" s="59">
        <f>'D4'!T103</f>
        <v>33683909.640000001</v>
      </c>
      <c r="I202" s="52">
        <f>'D4'!T106</f>
        <v>57757231.939999998</v>
      </c>
      <c r="J202" s="87">
        <f>SUM(H202:I202)</f>
        <v>91441141.579999998</v>
      </c>
      <c r="K202" s="52">
        <f>'D4'!T109</f>
        <v>0</v>
      </c>
      <c r="L202" s="52">
        <f>'D4'!T112</f>
        <v>2456523.4300000002</v>
      </c>
      <c r="M202" s="60">
        <f>'D4'!T115</f>
        <v>0</v>
      </c>
    </row>
    <row r="203" spans="1:14" x14ac:dyDescent="0.2">
      <c r="A203" s="24" t="s">
        <v>83</v>
      </c>
      <c r="B203" s="59">
        <f>'D4'!B167</f>
        <v>299520073.64999998</v>
      </c>
      <c r="C203" s="52">
        <f>'D4'!B173</f>
        <v>451548472.59000003</v>
      </c>
      <c r="D203" s="87">
        <f t="shared" ref="D203:D214" si="36">SUM(B203:C203)</f>
        <v>751068546.24000001</v>
      </c>
      <c r="E203" s="52">
        <f>'D4'!B179</f>
        <v>880064.53</v>
      </c>
      <c r="F203" s="52">
        <f>'D4'!B185</f>
        <v>34724016.920000002</v>
      </c>
      <c r="G203" s="52">
        <f>'D4'!B191</f>
        <v>31858898.609999996</v>
      </c>
      <c r="H203" s="59">
        <f>'D4'!T167</f>
        <v>13474962.16</v>
      </c>
      <c r="I203" s="52">
        <f>'D4'!T173</f>
        <v>24872300.239999998</v>
      </c>
      <c r="J203" s="87">
        <f t="shared" ref="J203:J214" si="37">SUM(H203:I203)</f>
        <v>38347262.399999999</v>
      </c>
      <c r="K203" s="52">
        <f>'D4'!T179</f>
        <v>0</v>
      </c>
      <c r="L203" s="52">
        <f>'D4'!T185</f>
        <v>1771222.45</v>
      </c>
      <c r="M203" s="60">
        <f>'D4'!T191</f>
        <v>0</v>
      </c>
      <c r="N203" s="31"/>
    </row>
    <row r="204" spans="1:14" x14ac:dyDescent="0.2">
      <c r="A204" s="24" t="s">
        <v>81</v>
      </c>
      <c r="B204" s="59">
        <f>'D4'!B130</f>
        <v>97494127.069999993</v>
      </c>
      <c r="C204" s="52">
        <f>'D4'!B137</f>
        <v>142884946.16999999</v>
      </c>
      <c r="D204" s="87">
        <f t="shared" si="36"/>
        <v>240379073.23999998</v>
      </c>
      <c r="E204" s="52">
        <f>'D4'!B144</f>
        <v>1039214.3099999999</v>
      </c>
      <c r="F204" s="52">
        <f>'D4'!B151</f>
        <v>17431855.73</v>
      </c>
      <c r="G204" s="52">
        <f>'D4'!B158</f>
        <v>6228215.4199999999</v>
      </c>
      <c r="H204" s="59">
        <f>'D4'!T130</f>
        <v>2738548.14</v>
      </c>
      <c r="I204" s="52">
        <f>'D4'!T137</f>
        <v>5375016.21</v>
      </c>
      <c r="J204" s="87">
        <f t="shared" si="37"/>
        <v>8113564.3499999996</v>
      </c>
      <c r="K204" s="52">
        <f>'D4'!T144</f>
        <v>0</v>
      </c>
      <c r="L204" s="52">
        <f>'D4'!T151</f>
        <v>434126.46</v>
      </c>
      <c r="M204" s="60">
        <f>'D4'!T158</f>
        <v>0</v>
      </c>
      <c r="N204" s="31"/>
    </row>
    <row r="205" spans="1:14" x14ac:dyDescent="0.2">
      <c r="A205" s="24" t="s">
        <v>86</v>
      </c>
      <c r="B205" s="59">
        <f>'D4'!B170</f>
        <v>113488765.07000001</v>
      </c>
      <c r="C205" s="52">
        <f>'D4'!B176</f>
        <v>134867626.66</v>
      </c>
      <c r="D205" s="87">
        <f t="shared" si="36"/>
        <v>248356391.73000002</v>
      </c>
      <c r="E205" s="52">
        <f>'D4'!B182</f>
        <v>478099.16</v>
      </c>
      <c r="F205" s="52">
        <f>'D4'!B188</f>
        <v>15880520.299999999</v>
      </c>
      <c r="G205" s="52">
        <f>'D4'!B194</f>
        <v>9197587.8000000007</v>
      </c>
      <c r="H205" s="59">
        <f>'D4'!T170</f>
        <v>4065477.95</v>
      </c>
      <c r="I205" s="52">
        <f>'D4'!T176</f>
        <v>8552793.8000000007</v>
      </c>
      <c r="J205" s="87">
        <f t="shared" si="37"/>
        <v>12618271.75</v>
      </c>
      <c r="K205" s="52">
        <f>'D4'!T182</f>
        <v>0</v>
      </c>
      <c r="L205" s="52">
        <f>'D4'!T188</f>
        <v>0</v>
      </c>
      <c r="M205" s="60">
        <f>'D4'!T194</f>
        <v>0</v>
      </c>
      <c r="N205" s="31"/>
    </row>
    <row r="206" spans="1:14" x14ac:dyDescent="0.2">
      <c r="A206" s="24" t="s">
        <v>84</v>
      </c>
      <c r="B206" s="59">
        <f>'D4'!B168</f>
        <v>77189358.429999992</v>
      </c>
      <c r="C206" s="52">
        <f>'D4'!B174</f>
        <v>121996895.52000001</v>
      </c>
      <c r="D206" s="87">
        <f t="shared" si="36"/>
        <v>199186253.94999999</v>
      </c>
      <c r="E206" s="52">
        <f>'D4'!B180</f>
        <v>99900</v>
      </c>
      <c r="F206" s="52">
        <f>'D4'!B186</f>
        <v>6223089.9100000001</v>
      </c>
      <c r="G206" s="52">
        <f>'D4'!B192</f>
        <v>145000</v>
      </c>
      <c r="H206" s="59">
        <f>'D4'!T168</f>
        <v>2532309.4</v>
      </c>
      <c r="I206" s="52">
        <f>'D4'!T174</f>
        <v>5974995</v>
      </c>
      <c r="J206" s="87">
        <f t="shared" si="37"/>
        <v>8507304.4000000004</v>
      </c>
      <c r="K206" s="52">
        <f>'D4'!T180</f>
        <v>0</v>
      </c>
      <c r="L206" s="52">
        <f>'D4'!T186</f>
        <v>423757.5</v>
      </c>
      <c r="M206" s="60">
        <f>'D4'!T192</f>
        <v>0</v>
      </c>
      <c r="N206" s="31"/>
    </row>
    <row r="207" spans="1:14" x14ac:dyDescent="0.2">
      <c r="A207" s="24" t="s">
        <v>82</v>
      </c>
      <c r="B207" s="59">
        <f>'D4'!B166</f>
        <v>51618365.189999998</v>
      </c>
      <c r="C207" s="52">
        <f>'D4'!B172</f>
        <v>72678132.329999998</v>
      </c>
      <c r="D207" s="87">
        <f t="shared" si="36"/>
        <v>124296497.52</v>
      </c>
      <c r="E207" s="52">
        <f>'D4'!B178</f>
        <v>0</v>
      </c>
      <c r="F207" s="52">
        <f>'D4'!B184</f>
        <v>7211877.9700000007</v>
      </c>
      <c r="G207" s="52">
        <f>'D4'!B190</f>
        <v>5822279.040000001</v>
      </c>
      <c r="H207" s="59">
        <f>'D4'!T166</f>
        <v>2195899.5</v>
      </c>
      <c r="I207" s="52">
        <f>'D4'!T172</f>
        <v>4751267.1899999995</v>
      </c>
      <c r="J207" s="87">
        <f t="shared" si="37"/>
        <v>6947166.6899999995</v>
      </c>
      <c r="K207" s="52">
        <f>'D4'!T178</f>
        <v>0</v>
      </c>
      <c r="L207" s="52">
        <f>'D4'!T184</f>
        <v>0</v>
      </c>
      <c r="M207" s="60">
        <f>'D4'!T190</f>
        <v>0</v>
      </c>
      <c r="N207" s="31"/>
    </row>
    <row r="208" spans="1:14" x14ac:dyDescent="0.2">
      <c r="A208" s="24" t="s">
        <v>85</v>
      </c>
      <c r="B208" s="59">
        <f>'D4'!B169</f>
        <v>54612637.439999998</v>
      </c>
      <c r="C208" s="52">
        <f>'D4'!B175</f>
        <v>70344249.390000001</v>
      </c>
      <c r="D208" s="87">
        <f t="shared" si="36"/>
        <v>124956886.83</v>
      </c>
      <c r="E208" s="52">
        <f>'D4'!B181</f>
        <v>0</v>
      </c>
      <c r="F208" s="52">
        <f>'D4'!B187</f>
        <v>4275744.16</v>
      </c>
      <c r="G208" s="52">
        <f>'D4'!B193</f>
        <v>7419322.8599999994</v>
      </c>
      <c r="H208" s="59">
        <f>'D4'!T169</f>
        <v>1597851.5</v>
      </c>
      <c r="I208" s="52">
        <f>'D4'!T175</f>
        <v>2045286.5699999998</v>
      </c>
      <c r="J208" s="87">
        <f t="shared" si="37"/>
        <v>3643138.07</v>
      </c>
      <c r="K208" s="52">
        <f>'D4'!T181</f>
        <v>0</v>
      </c>
      <c r="L208" s="52">
        <f>'D4'!T187</f>
        <v>0</v>
      </c>
      <c r="M208" s="60">
        <f>'D4'!T193</f>
        <v>0</v>
      </c>
      <c r="N208" s="31"/>
    </row>
    <row r="209" spans="1:14" x14ac:dyDescent="0.2">
      <c r="A209" s="24" t="s">
        <v>78</v>
      </c>
      <c r="B209" s="59">
        <f>'D4'!B127</f>
        <v>30256942.649999999</v>
      </c>
      <c r="C209" s="52">
        <f>'D4'!B134</f>
        <v>36795977.119999997</v>
      </c>
      <c r="D209" s="87">
        <f t="shared" si="36"/>
        <v>67052919.769999996</v>
      </c>
      <c r="E209" s="52">
        <f>'D4'!B141</f>
        <v>16250</v>
      </c>
      <c r="F209" s="52">
        <f>'D4'!B148</f>
        <v>1952179.6</v>
      </c>
      <c r="G209" s="52">
        <f>'D4'!B155</f>
        <v>3876953.91</v>
      </c>
      <c r="H209" s="59">
        <f>'D4'!T127</f>
        <v>1457360</v>
      </c>
      <c r="I209" s="52">
        <f>'D4'!T134</f>
        <v>2095400.1500000001</v>
      </c>
      <c r="J209" s="87">
        <f t="shared" si="37"/>
        <v>3552760.1500000004</v>
      </c>
      <c r="K209" s="52">
        <f>'D4'!T141</f>
        <v>0</v>
      </c>
      <c r="L209" s="52">
        <f>'D4'!T148</f>
        <v>114536.79</v>
      </c>
      <c r="M209" s="60">
        <f>'D4'!T155</f>
        <v>0</v>
      </c>
      <c r="N209" s="31"/>
    </row>
    <row r="210" spans="1:14" x14ac:dyDescent="0.2">
      <c r="A210" s="24" t="s">
        <v>76</v>
      </c>
      <c r="B210" s="59">
        <f>'D4'!B125</f>
        <v>23217356.060000002</v>
      </c>
      <c r="C210" s="52">
        <f>'D4'!B132</f>
        <v>31750912.789999992</v>
      </c>
      <c r="D210" s="87">
        <f t="shared" si="36"/>
        <v>54968268.849999994</v>
      </c>
      <c r="E210" s="52">
        <f>'D4'!B139</f>
        <v>116092</v>
      </c>
      <c r="F210" s="52">
        <f>'D4'!B146</f>
        <v>2803234.94</v>
      </c>
      <c r="G210" s="52">
        <f>'D4'!B153</f>
        <v>1717690.17</v>
      </c>
      <c r="H210" s="59">
        <f>'D4'!T125</f>
        <v>328026.23</v>
      </c>
      <c r="I210" s="52">
        <f>'D4'!T132</f>
        <v>1527281.47</v>
      </c>
      <c r="J210" s="87">
        <f t="shared" si="37"/>
        <v>1855307.7</v>
      </c>
      <c r="K210" s="52">
        <f>'D4'!T139</f>
        <v>0</v>
      </c>
      <c r="L210" s="52">
        <f>'D4'!T146</f>
        <v>0</v>
      </c>
      <c r="M210" s="60">
        <f>'D4'!T153</f>
        <v>0</v>
      </c>
      <c r="N210" s="31"/>
    </row>
    <row r="211" spans="1:14" x14ac:dyDescent="0.2">
      <c r="A211" s="24" t="s">
        <v>79</v>
      </c>
      <c r="B211" s="59">
        <f>'D4'!B128</f>
        <v>21428490.41</v>
      </c>
      <c r="C211" s="52">
        <f>'D4'!B135</f>
        <v>20512402.949999999</v>
      </c>
      <c r="D211" s="87">
        <f t="shared" si="36"/>
        <v>41940893.359999999</v>
      </c>
      <c r="E211" s="52">
        <f>'D4'!B142</f>
        <v>0</v>
      </c>
      <c r="F211" s="52">
        <f>'D4'!B149</f>
        <v>1665814.77</v>
      </c>
      <c r="G211" s="52">
        <f>'D4'!B156</f>
        <v>2186440.6900000004</v>
      </c>
      <c r="H211" s="59">
        <f>'D4'!T128</f>
        <v>1014855.12</v>
      </c>
      <c r="I211" s="52">
        <f>'D4'!T135</f>
        <v>2380762.81</v>
      </c>
      <c r="J211" s="87">
        <f t="shared" si="37"/>
        <v>3395617.93</v>
      </c>
      <c r="K211" s="52">
        <f>'D4'!T142</f>
        <v>0</v>
      </c>
      <c r="L211" s="52">
        <f>'D4'!T149</f>
        <v>0</v>
      </c>
      <c r="M211" s="60">
        <f>'D4'!T156</f>
        <v>0</v>
      </c>
      <c r="N211" s="31"/>
    </row>
    <row r="212" spans="1:14" x14ac:dyDescent="0.2">
      <c r="A212" s="24" t="s">
        <v>80</v>
      </c>
      <c r="B212" s="59">
        <f>'D4'!B129</f>
        <v>15444625.810000001</v>
      </c>
      <c r="C212" s="52">
        <f>'D4'!B136</f>
        <v>16880929.850000001</v>
      </c>
      <c r="D212" s="87">
        <f t="shared" si="36"/>
        <v>32325555.660000004</v>
      </c>
      <c r="E212" s="52">
        <f>'D4'!B143</f>
        <v>79977.56</v>
      </c>
      <c r="F212" s="52">
        <f>'D4'!B150</f>
        <v>2202560.7800000003</v>
      </c>
      <c r="G212" s="52">
        <f>'D4'!B157</f>
        <v>3231514.55</v>
      </c>
      <c r="H212" s="59">
        <f>'D4'!T129</f>
        <v>1836757.24</v>
      </c>
      <c r="I212" s="52">
        <f>'D4'!T136</f>
        <v>982630.9</v>
      </c>
      <c r="J212" s="87">
        <f t="shared" si="37"/>
        <v>2819388.14</v>
      </c>
      <c r="K212" s="52">
        <f>'D4'!T143</f>
        <v>0</v>
      </c>
      <c r="L212" s="52">
        <f>'D4'!T150</f>
        <v>294117</v>
      </c>
      <c r="M212" s="60">
        <f>'D4'!T157</f>
        <v>0</v>
      </c>
      <c r="N212" s="31"/>
    </row>
    <row r="213" spans="1:14" x14ac:dyDescent="0.2">
      <c r="A213" s="24" t="s">
        <v>77</v>
      </c>
      <c r="B213" s="59">
        <f>'D4'!B126</f>
        <v>8907378.5099999998</v>
      </c>
      <c r="C213" s="52">
        <f>'D4'!B133</f>
        <v>7096906.9199999999</v>
      </c>
      <c r="D213" s="87">
        <f t="shared" si="36"/>
        <v>16004285.43</v>
      </c>
      <c r="E213" s="52">
        <f>'D4'!B140</f>
        <v>0</v>
      </c>
      <c r="F213" s="52">
        <f>'D4'!B147</f>
        <v>242600</v>
      </c>
      <c r="G213" s="52">
        <f>'D4'!B154</f>
        <v>3105459.43</v>
      </c>
      <c r="H213" s="59">
        <f>'D4'!T126</f>
        <v>483267</v>
      </c>
      <c r="I213" s="52">
        <f>'D4'!T133</f>
        <v>1012715</v>
      </c>
      <c r="J213" s="87">
        <f t="shared" si="37"/>
        <v>1495982</v>
      </c>
      <c r="K213" s="52">
        <f>'D4'!T140</f>
        <v>0</v>
      </c>
      <c r="L213" s="52">
        <f>'D4'!T147</f>
        <v>0</v>
      </c>
      <c r="M213" s="60">
        <f>'D4'!T154</f>
        <v>0</v>
      </c>
      <c r="N213" s="31"/>
    </row>
    <row r="214" spans="1:14" x14ac:dyDescent="0.2">
      <c r="A214" s="24" t="s">
        <v>235</v>
      </c>
      <c r="B214" s="59">
        <f>'D4'!B104</f>
        <v>6074849.6200000001</v>
      </c>
      <c r="C214" s="52">
        <f>'D4'!B107</f>
        <v>5914286.8900000006</v>
      </c>
      <c r="D214" s="87">
        <f t="shared" si="36"/>
        <v>11989136.510000002</v>
      </c>
      <c r="E214" s="52">
        <f>'D4'!B110</f>
        <v>0</v>
      </c>
      <c r="F214" s="52">
        <f>'D4'!B113</f>
        <v>513813.7</v>
      </c>
      <c r="G214" s="52">
        <f>'D4'!B116</f>
        <v>1411289</v>
      </c>
      <c r="H214" s="59">
        <f>'D4'!T104</f>
        <v>122180.17</v>
      </c>
      <c r="I214" s="52">
        <f>'D4'!T107</f>
        <v>725446</v>
      </c>
      <c r="J214" s="87">
        <f t="shared" si="37"/>
        <v>847626.17</v>
      </c>
      <c r="K214" s="52">
        <f>'D4'!T110</f>
        <v>0</v>
      </c>
      <c r="L214" s="52">
        <f>'D4'!T113</f>
        <v>0</v>
      </c>
      <c r="M214" s="60">
        <f>'D4'!T116</f>
        <v>0</v>
      </c>
      <c r="N214" s="31"/>
    </row>
    <row r="215" spans="1:14" ht="16" thickBot="1" x14ac:dyDescent="0.25">
      <c r="A215" s="26"/>
      <c r="B215" s="61">
        <f>SUM(B202:B214)</f>
        <v>1386643579.26</v>
      </c>
      <c r="C215" s="62">
        <f>SUM(C202:C214)</f>
        <v>1736653604.8500004</v>
      </c>
      <c r="D215" s="88">
        <f>SUM(B215:C215)</f>
        <v>3123297184.1100006</v>
      </c>
      <c r="E215" s="62">
        <f t="shared" ref="E215:M215" si="38">SUM(E202:E214)</f>
        <v>4571321.21</v>
      </c>
      <c r="F215" s="62">
        <f t="shared" si="38"/>
        <v>156063036.91999999</v>
      </c>
      <c r="G215" s="62">
        <f t="shared" si="38"/>
        <v>116540930.22</v>
      </c>
      <c r="H215" s="61">
        <f t="shared" si="38"/>
        <v>65531404.049999997</v>
      </c>
      <c r="I215" s="62">
        <f t="shared" si="38"/>
        <v>118053127.27999999</v>
      </c>
      <c r="J215" s="88">
        <f t="shared" ref="J215" si="39">SUM(J202:J214)</f>
        <v>183584531.32999995</v>
      </c>
      <c r="K215" s="62">
        <f t="shared" si="38"/>
        <v>0</v>
      </c>
      <c r="L215" s="62">
        <f t="shared" si="38"/>
        <v>5494283.6299999999</v>
      </c>
      <c r="M215" s="63">
        <f t="shared" si="38"/>
        <v>0</v>
      </c>
    </row>
    <row r="216" spans="1:14" x14ac:dyDescent="0.2">
      <c r="A216" s="64"/>
      <c r="B216" s="65" t="s">
        <v>236</v>
      </c>
      <c r="C216" s="65" t="s">
        <v>237</v>
      </c>
      <c r="D216" s="65" t="s">
        <v>945</v>
      </c>
      <c r="E216" s="65" t="s">
        <v>238</v>
      </c>
      <c r="F216" s="65" t="s">
        <v>239</v>
      </c>
      <c r="G216" s="66" t="s">
        <v>234</v>
      </c>
    </row>
    <row r="217" spans="1:14" x14ac:dyDescent="0.2">
      <c r="A217" s="24" t="s">
        <v>74</v>
      </c>
      <c r="B217" s="25">
        <f t="shared" ref="B217:G217" si="40">H202/B202</f>
        <v>5.7344991737736925E-2</v>
      </c>
      <c r="C217" s="25">
        <f t="shared" si="40"/>
        <v>9.2651447083600222E-2</v>
      </c>
      <c r="D217" s="25">
        <f t="shared" si="40"/>
        <v>7.5522976832199246E-2</v>
      </c>
      <c r="E217" s="25">
        <f t="shared" si="40"/>
        <v>0</v>
      </c>
      <c r="F217" s="25">
        <f t="shared" si="40"/>
        <v>4.0313351542401052E-2</v>
      </c>
      <c r="G217" s="28">
        <f t="shared" si="40"/>
        <v>0</v>
      </c>
    </row>
    <row r="218" spans="1:14" x14ac:dyDescent="0.2">
      <c r="A218" s="24" t="s">
        <v>83</v>
      </c>
      <c r="B218" s="25">
        <f t="shared" ref="B218:B229" si="41">H203/B203</f>
        <v>4.4988511106424142E-2</v>
      </c>
      <c r="C218" s="25">
        <f t="shared" ref="C218:C229" si="42">I203/C203</f>
        <v>5.5082237566516395E-2</v>
      </c>
      <c r="D218" s="25">
        <f t="shared" ref="D218:D229" si="43">J203/D203</f>
        <v>5.1056940930324E-2</v>
      </c>
      <c r="E218" s="25"/>
      <c r="F218" s="25">
        <f t="shared" ref="F218:F229" si="44">L203/F203</f>
        <v>5.1008570064940514E-2</v>
      </c>
      <c r="G218" s="28">
        <f t="shared" ref="G218:G229" si="45">M203/G203</f>
        <v>0</v>
      </c>
    </row>
    <row r="219" spans="1:14" x14ac:dyDescent="0.2">
      <c r="A219" s="24" t="s">
        <v>81</v>
      </c>
      <c r="B219" s="25">
        <f t="shared" si="41"/>
        <v>2.8089365198723661E-2</v>
      </c>
      <c r="C219" s="25">
        <f t="shared" si="42"/>
        <v>3.7617792175286095E-2</v>
      </c>
      <c r="D219" s="25">
        <f t="shared" si="43"/>
        <v>3.375320588701676E-2</v>
      </c>
      <c r="E219" s="25">
        <f>K204/E204</f>
        <v>0</v>
      </c>
      <c r="F219" s="25">
        <f t="shared" si="44"/>
        <v>2.4904202210260032E-2</v>
      </c>
      <c r="G219" s="28">
        <f t="shared" si="45"/>
        <v>0</v>
      </c>
    </row>
    <row r="220" spans="1:14" x14ac:dyDescent="0.2">
      <c r="A220" s="24" t="s">
        <v>86</v>
      </c>
      <c r="B220" s="25">
        <f t="shared" si="41"/>
        <v>3.5822734942021865E-2</v>
      </c>
      <c r="C220" s="25">
        <f t="shared" si="42"/>
        <v>6.3416210485867833E-2</v>
      </c>
      <c r="D220" s="25">
        <f t="shared" si="43"/>
        <v>5.0807114977406823E-2</v>
      </c>
      <c r="E220" s="25"/>
      <c r="F220" s="25">
        <f t="shared" si="44"/>
        <v>0</v>
      </c>
      <c r="G220" s="28">
        <f t="shared" si="45"/>
        <v>0</v>
      </c>
    </row>
    <row r="221" spans="1:14" x14ac:dyDescent="0.2">
      <c r="A221" s="24" t="s">
        <v>84</v>
      </c>
      <c r="B221" s="25">
        <f t="shared" si="41"/>
        <v>3.280645741208553E-2</v>
      </c>
      <c r="C221" s="25">
        <f t="shared" si="42"/>
        <v>4.897661513870627E-2</v>
      </c>
      <c r="D221" s="25">
        <f t="shared" si="43"/>
        <v>4.2710298684243121E-2</v>
      </c>
      <c r="E221" s="25">
        <f>K206/E206</f>
        <v>0</v>
      </c>
      <c r="F221" s="25">
        <f t="shared" si="44"/>
        <v>6.8094388178299672E-2</v>
      </c>
      <c r="G221" s="28">
        <f t="shared" si="45"/>
        <v>0</v>
      </c>
    </row>
    <row r="222" spans="1:14" x14ac:dyDescent="0.2">
      <c r="A222" s="24" t="s">
        <v>82</v>
      </c>
      <c r="B222" s="25">
        <f t="shared" si="41"/>
        <v>4.2541050882126938E-2</v>
      </c>
      <c r="C222" s="25">
        <f t="shared" si="42"/>
        <v>6.5374095861827436E-2</v>
      </c>
      <c r="D222" s="25">
        <f t="shared" si="43"/>
        <v>5.5891894209506278E-2</v>
      </c>
      <c r="E222" s="25"/>
      <c r="F222" s="25">
        <f t="shared" si="44"/>
        <v>0</v>
      </c>
      <c r="G222" s="28">
        <f t="shared" si="45"/>
        <v>0</v>
      </c>
    </row>
    <row r="223" spans="1:14" x14ac:dyDescent="0.2">
      <c r="A223" s="24" t="s">
        <v>85</v>
      </c>
      <c r="B223" s="25">
        <f t="shared" si="41"/>
        <v>2.9257907599783559E-2</v>
      </c>
      <c r="C223" s="25">
        <f t="shared" si="42"/>
        <v>2.9075391204483499E-2</v>
      </c>
      <c r="D223" s="25">
        <f t="shared" si="43"/>
        <v>2.9155160331069845E-2</v>
      </c>
      <c r="E223" s="25" t="e">
        <f>K208/E208</f>
        <v>#DIV/0!</v>
      </c>
      <c r="F223" s="25">
        <f t="shared" si="44"/>
        <v>0</v>
      </c>
      <c r="G223" s="28">
        <f t="shared" si="45"/>
        <v>0</v>
      </c>
    </row>
    <row r="224" spans="1:14" x14ac:dyDescent="0.2">
      <c r="A224" s="24" t="s">
        <v>78</v>
      </c>
      <c r="B224" s="25">
        <f t="shared" si="41"/>
        <v>4.8166135516669595E-2</v>
      </c>
      <c r="C224" s="25">
        <f t="shared" si="42"/>
        <v>5.6946446704389087E-2</v>
      </c>
      <c r="D224" s="25">
        <f t="shared" si="43"/>
        <v>5.2984421292710554E-2</v>
      </c>
      <c r="E224" s="25">
        <f>K209/E209</f>
        <v>0</v>
      </c>
      <c r="F224" s="25">
        <f t="shared" si="44"/>
        <v>5.867123598668892E-2</v>
      </c>
      <c r="G224" s="28">
        <f t="shared" si="45"/>
        <v>0</v>
      </c>
    </row>
    <row r="225" spans="1:7" x14ac:dyDescent="0.2">
      <c r="A225" s="24" t="s">
        <v>76</v>
      </c>
      <c r="B225" s="25">
        <f t="shared" si="41"/>
        <v>1.4128492027786904E-2</v>
      </c>
      <c r="C225" s="25">
        <f t="shared" si="42"/>
        <v>4.8101970488263257E-2</v>
      </c>
      <c r="D225" s="25">
        <f t="shared" si="43"/>
        <v>3.375234001024939E-2</v>
      </c>
      <c r="E225" s="25"/>
      <c r="F225" s="25">
        <f t="shared" si="44"/>
        <v>0</v>
      </c>
      <c r="G225" s="28">
        <f t="shared" si="45"/>
        <v>0</v>
      </c>
    </row>
    <row r="226" spans="1:7" x14ac:dyDescent="0.2">
      <c r="A226" s="24" t="s">
        <v>79</v>
      </c>
      <c r="B226" s="25">
        <f t="shared" si="41"/>
        <v>4.736008466216543E-2</v>
      </c>
      <c r="C226" s="25">
        <f t="shared" si="42"/>
        <v>0.11606454961923415</v>
      </c>
      <c r="D226" s="25">
        <f t="shared" si="43"/>
        <v>8.0961983829330619E-2</v>
      </c>
      <c r="E226" s="25" t="e">
        <f>K211/E211</f>
        <v>#DIV/0!</v>
      </c>
      <c r="F226" s="25">
        <f t="shared" si="44"/>
        <v>0</v>
      </c>
      <c r="G226" s="28">
        <f t="shared" si="45"/>
        <v>0</v>
      </c>
    </row>
    <row r="227" spans="1:7" x14ac:dyDescent="0.2">
      <c r="A227" s="24" t="s">
        <v>80</v>
      </c>
      <c r="B227" s="25">
        <f t="shared" si="41"/>
        <v>0.11892533121849716</v>
      </c>
      <c r="C227" s="25">
        <f t="shared" si="42"/>
        <v>5.8209524518579761E-2</v>
      </c>
      <c r="D227" s="25">
        <f t="shared" si="43"/>
        <v>8.7218551466038421E-2</v>
      </c>
      <c r="E227" s="25">
        <f>K212/E212</f>
        <v>0</v>
      </c>
      <c r="F227" s="25">
        <f t="shared" si="44"/>
        <v>0.13353411296100531</v>
      </c>
      <c r="G227" s="28">
        <f t="shared" si="45"/>
        <v>0</v>
      </c>
    </row>
    <row r="228" spans="1:7" x14ac:dyDescent="0.2">
      <c r="A228" s="24" t="s">
        <v>77</v>
      </c>
      <c r="B228" s="25">
        <f t="shared" si="41"/>
        <v>5.4254683289528247E-2</v>
      </c>
      <c r="C228" s="25">
        <f t="shared" si="42"/>
        <v>0.14269808120859503</v>
      </c>
      <c r="D228" s="25">
        <f t="shared" si="43"/>
        <v>9.3473839025376593E-2</v>
      </c>
      <c r="E228" s="25"/>
      <c r="F228" s="25">
        <f t="shared" si="44"/>
        <v>0</v>
      </c>
      <c r="G228" s="28">
        <f t="shared" si="45"/>
        <v>0</v>
      </c>
    </row>
    <row r="229" spans="1:7" ht="16" thickBot="1" x14ac:dyDescent="0.25">
      <c r="A229" s="26" t="s">
        <v>235</v>
      </c>
      <c r="B229" s="27">
        <f t="shared" si="41"/>
        <v>2.01124600019317E-2</v>
      </c>
      <c r="C229" s="27">
        <f t="shared" si="42"/>
        <v>0.12265992730697579</v>
      </c>
      <c r="D229" s="27">
        <f t="shared" si="43"/>
        <v>7.0699517792044891E-2</v>
      </c>
      <c r="E229" s="27" t="e">
        <f>K214/E214</f>
        <v>#DIV/0!</v>
      </c>
      <c r="F229" s="27">
        <f t="shared" si="44"/>
        <v>0</v>
      </c>
      <c r="G229" s="29">
        <f t="shared" si="45"/>
        <v>0</v>
      </c>
    </row>
    <row r="231" spans="1:7" ht="16" thickBot="1" x14ac:dyDescent="0.25"/>
    <row r="232" spans="1:7" x14ac:dyDescent="0.2">
      <c r="A232" s="64"/>
      <c r="B232" s="65" t="s">
        <v>236</v>
      </c>
      <c r="C232" s="65" t="s">
        <v>237</v>
      </c>
      <c r="D232" s="66" t="s">
        <v>945</v>
      </c>
    </row>
    <row r="233" spans="1:7" x14ac:dyDescent="0.2">
      <c r="A233" s="24" t="s">
        <v>77</v>
      </c>
      <c r="B233" s="25">
        <v>5.4254683289528247E-2</v>
      </c>
      <c r="C233" s="25">
        <v>0.14269808120859503</v>
      </c>
      <c r="D233" s="28">
        <v>9.3473839025376593E-2</v>
      </c>
    </row>
    <row r="234" spans="1:7" x14ac:dyDescent="0.2">
      <c r="A234" s="24" t="s">
        <v>80</v>
      </c>
      <c r="B234" s="25">
        <v>0.11892533121849716</v>
      </c>
      <c r="C234" s="25">
        <v>5.8209524518579761E-2</v>
      </c>
      <c r="D234" s="28">
        <v>8.7218551466038421E-2</v>
      </c>
    </row>
    <row r="235" spans="1:7" x14ac:dyDescent="0.2">
      <c r="A235" s="24" t="s">
        <v>79</v>
      </c>
      <c r="B235" s="25">
        <v>4.736008466216543E-2</v>
      </c>
      <c r="C235" s="25">
        <v>0.11606454961923415</v>
      </c>
      <c r="D235" s="28">
        <v>8.0961983829330619E-2</v>
      </c>
    </row>
    <row r="236" spans="1:7" x14ac:dyDescent="0.2">
      <c r="A236" s="24" t="s">
        <v>74</v>
      </c>
      <c r="B236" s="25">
        <v>5.7344991737736925E-2</v>
      </c>
      <c r="C236" s="25">
        <v>9.2651447083600222E-2</v>
      </c>
      <c r="D236" s="28">
        <v>7.5522976832199246E-2</v>
      </c>
    </row>
    <row r="237" spans="1:7" x14ac:dyDescent="0.2">
      <c r="A237" s="24" t="s">
        <v>235</v>
      </c>
      <c r="B237" s="25">
        <v>2.01124600019317E-2</v>
      </c>
      <c r="C237" s="25">
        <v>0.12265992730697579</v>
      </c>
      <c r="D237" s="28">
        <v>7.0699517792044891E-2</v>
      </c>
    </row>
    <row r="238" spans="1:7" x14ac:dyDescent="0.2">
      <c r="A238" s="24" t="s">
        <v>82</v>
      </c>
      <c r="B238" s="25">
        <v>4.2541050882126938E-2</v>
      </c>
      <c r="C238" s="25">
        <v>6.5374095861827436E-2</v>
      </c>
      <c r="D238" s="28">
        <v>5.5891894209506278E-2</v>
      </c>
    </row>
    <row r="239" spans="1:7" x14ac:dyDescent="0.2">
      <c r="A239" s="24" t="s">
        <v>78</v>
      </c>
      <c r="B239" s="25">
        <v>4.8166135516669595E-2</v>
      </c>
      <c r="C239" s="25">
        <v>5.6946446704389087E-2</v>
      </c>
      <c r="D239" s="28">
        <v>5.2984421292710554E-2</v>
      </c>
    </row>
    <row r="240" spans="1:7" x14ac:dyDescent="0.2">
      <c r="A240" s="24" t="s">
        <v>83</v>
      </c>
      <c r="B240" s="25">
        <v>4.4988511106424142E-2</v>
      </c>
      <c r="C240" s="25">
        <v>5.5082237566516395E-2</v>
      </c>
      <c r="D240" s="28">
        <v>5.1056940930324E-2</v>
      </c>
    </row>
    <row r="241" spans="1:4" x14ac:dyDescent="0.2">
      <c r="A241" s="24" t="s">
        <v>86</v>
      </c>
      <c r="B241" s="25">
        <v>3.5822734942021865E-2</v>
      </c>
      <c r="C241" s="25">
        <v>6.3416210485867833E-2</v>
      </c>
      <c r="D241" s="28">
        <v>5.0807114977406823E-2</v>
      </c>
    </row>
    <row r="242" spans="1:4" x14ac:dyDescent="0.2">
      <c r="A242" s="24" t="s">
        <v>84</v>
      </c>
      <c r="B242" s="25">
        <v>3.280645741208553E-2</v>
      </c>
      <c r="C242" s="25">
        <v>4.897661513870627E-2</v>
      </c>
      <c r="D242" s="28">
        <v>4.2710298684243121E-2</v>
      </c>
    </row>
    <row r="243" spans="1:4" x14ac:dyDescent="0.2">
      <c r="A243" s="24" t="s">
        <v>81</v>
      </c>
      <c r="B243" s="25">
        <v>2.8089365198723661E-2</v>
      </c>
      <c r="C243" s="25">
        <v>3.7617792175286095E-2</v>
      </c>
      <c r="D243" s="28">
        <v>3.375320588701676E-2</v>
      </c>
    </row>
    <row r="244" spans="1:4" x14ac:dyDescent="0.2">
      <c r="A244" s="24" t="s">
        <v>76</v>
      </c>
      <c r="B244" s="25">
        <v>1.4128492027786904E-2</v>
      </c>
      <c r="C244" s="25">
        <v>4.8101970488263257E-2</v>
      </c>
      <c r="D244" s="28">
        <v>3.375234001024939E-2</v>
      </c>
    </row>
    <row r="245" spans="1:4" ht="16" thickBot="1" x14ac:dyDescent="0.25">
      <c r="A245" s="26" t="s">
        <v>85</v>
      </c>
      <c r="B245" s="27">
        <v>2.9257907599783559E-2</v>
      </c>
      <c r="C245" s="27">
        <v>2.9075391204483499E-2</v>
      </c>
      <c r="D245" s="29">
        <v>2.9155160331069845E-2</v>
      </c>
    </row>
  </sheetData>
  <sortState xmlns:xlrd2="http://schemas.microsoft.com/office/spreadsheetml/2017/richdata2" ref="A131:P189">
    <sortCondition descending="1" ref="H131:H189"/>
  </sortState>
  <mergeCells count="3">
    <mergeCell ref="A83:G83"/>
    <mergeCell ref="H200:M200"/>
    <mergeCell ref="B200:G200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DED73-6E69-45FF-A733-4C99AD2F5EAC}">
  <dimension ref="A1:AW255"/>
  <sheetViews>
    <sheetView topLeftCell="A108" zoomScale="75" zoomScaleNormal="100" workbookViewId="0">
      <selection activeCell="A128" sqref="A128"/>
    </sheetView>
  </sheetViews>
  <sheetFormatPr baseColWidth="10" defaultColWidth="8.83203125" defaultRowHeight="15" x14ac:dyDescent="0.2"/>
  <cols>
    <col min="1" max="1" width="34.83203125" style="30" customWidth="1"/>
    <col min="2" max="2" width="19" style="15" bestFit="1" customWidth="1"/>
    <col min="3" max="3" width="16.83203125" style="30" customWidth="1"/>
    <col min="4" max="4" width="17.83203125" style="30" customWidth="1"/>
    <col min="5" max="5" width="14.83203125" style="30" customWidth="1"/>
    <col min="6" max="6" width="10.83203125" style="30" customWidth="1"/>
    <col min="7" max="7" width="13.6640625" style="30" customWidth="1"/>
    <col min="8" max="8" width="14.33203125" style="30" customWidth="1"/>
    <col min="9" max="9" width="14.83203125" style="30" customWidth="1"/>
    <col min="10" max="10" width="15.1640625" style="30" customWidth="1"/>
    <col min="11" max="11" width="11.33203125" style="30" customWidth="1"/>
    <col min="12" max="12" width="12.5" style="30" customWidth="1"/>
    <col min="13" max="13" width="11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16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80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37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80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N124" s="23"/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N125" s="23"/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J126" s="23"/>
      <c r="N126" s="23"/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61" thickTop="1" x14ac:dyDescent="0.25">
      <c r="A128" s="135" t="s">
        <v>958</v>
      </c>
      <c r="B128" s="30"/>
      <c r="J128" s="23"/>
      <c r="N128" s="23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J129" s="23"/>
      <c r="N129" s="23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96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V130" s="23"/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678</v>
      </c>
      <c r="B131" s="80" t="s">
        <v>716</v>
      </c>
      <c r="C131" s="23">
        <v>9522671.8300000001</v>
      </c>
      <c r="D131" s="23">
        <v>12703584.1</v>
      </c>
      <c r="E131" s="23">
        <f t="shared" ref="E131:E162" si="17">SUM(C131:D131)</f>
        <v>22226255.93</v>
      </c>
      <c r="F131" s="34">
        <v>18</v>
      </c>
      <c r="G131" s="34">
        <v>18</v>
      </c>
      <c r="H131" s="77">
        <f t="shared" ref="H131:H162" si="18">SUM(F131:G131)</f>
        <v>36</v>
      </c>
      <c r="I131" s="36">
        <f t="shared" ref="I131:K138" si="19">C131/F131</f>
        <v>529037.32388888893</v>
      </c>
      <c r="J131" s="36">
        <f t="shared" si="19"/>
        <v>705754.6722222222</v>
      </c>
      <c r="K131" s="82">
        <f t="shared" si="19"/>
        <v>617395.99805555551</v>
      </c>
      <c r="L131" s="32">
        <f t="shared" ref="L131:L162" si="20">F131/$F$202</f>
        <v>0.11764705882352941</v>
      </c>
      <c r="M131" s="32">
        <f t="shared" ref="M131:M162" si="21">G131/$G$202</f>
        <v>7.5313807531380755E-2</v>
      </c>
      <c r="N131" s="32">
        <f t="shared" ref="N131:N162" si="22">H131/$H$202</f>
        <v>9.1836734693877556E-2</v>
      </c>
      <c r="O131" s="32">
        <f>N131</f>
        <v>9.1836734693877556E-2</v>
      </c>
      <c r="P131" s="30" t="str">
        <f>IF(O131&lt;0.4001,"Ok","")</f>
        <v>Ok</v>
      </c>
      <c r="Q131" s="22"/>
    </row>
    <row r="132" spans="1:45" x14ac:dyDescent="0.2">
      <c r="A132" s="22" t="s">
        <v>673</v>
      </c>
      <c r="B132" s="80" t="s">
        <v>709</v>
      </c>
      <c r="C132" s="23">
        <v>10365273.130000001</v>
      </c>
      <c r="D132" s="23">
        <v>15419875.780000001</v>
      </c>
      <c r="E132" s="23">
        <f t="shared" si="17"/>
        <v>25785148.910000004</v>
      </c>
      <c r="F132" s="30">
        <v>13</v>
      </c>
      <c r="G132" s="34">
        <v>22</v>
      </c>
      <c r="H132" s="77">
        <f t="shared" si="18"/>
        <v>35</v>
      </c>
      <c r="I132" s="36">
        <f t="shared" si="19"/>
        <v>797328.70230769238</v>
      </c>
      <c r="J132" s="36">
        <f t="shared" si="19"/>
        <v>700903.44454545458</v>
      </c>
      <c r="K132" s="82">
        <f t="shared" si="19"/>
        <v>736718.54028571444</v>
      </c>
      <c r="L132" s="32">
        <f t="shared" si="20"/>
        <v>8.4967320261437912E-2</v>
      </c>
      <c r="M132" s="32">
        <f t="shared" si="21"/>
        <v>9.2050209205020925E-2</v>
      </c>
      <c r="N132" s="32">
        <f t="shared" si="22"/>
        <v>8.9285714285714288E-2</v>
      </c>
      <c r="O132" s="32">
        <f>O131+N132</f>
        <v>0.18112244897959184</v>
      </c>
      <c r="P132" s="30" t="str">
        <f t="shared" ref="P132:P195" si="23">IF(O132&lt;0.4001,"Ok","")</f>
        <v>Ok</v>
      </c>
      <c r="Q132" s="22"/>
    </row>
    <row r="133" spans="1:45" x14ac:dyDescent="0.2">
      <c r="A133" s="22" t="s">
        <v>698</v>
      </c>
      <c r="B133" s="80" t="s">
        <v>726</v>
      </c>
      <c r="C133" s="23">
        <v>3046632.8</v>
      </c>
      <c r="D133" s="23">
        <v>5927327.5100000007</v>
      </c>
      <c r="E133" s="23">
        <f t="shared" si="17"/>
        <v>8973960.3100000005</v>
      </c>
      <c r="F133" s="34">
        <v>14</v>
      </c>
      <c r="G133" s="34">
        <v>9</v>
      </c>
      <c r="H133" s="77">
        <f t="shared" si="18"/>
        <v>23</v>
      </c>
      <c r="I133" s="36">
        <f t="shared" si="19"/>
        <v>217616.62857142856</v>
      </c>
      <c r="J133" s="36">
        <f t="shared" si="19"/>
        <v>658591.94555555563</v>
      </c>
      <c r="K133" s="82">
        <f t="shared" si="19"/>
        <v>390172.18739130435</v>
      </c>
      <c r="L133" s="32">
        <f t="shared" si="20"/>
        <v>9.1503267973856203E-2</v>
      </c>
      <c r="M133" s="32">
        <f t="shared" si="21"/>
        <v>3.7656903765690378E-2</v>
      </c>
      <c r="N133" s="32">
        <f t="shared" si="22"/>
        <v>5.8673469387755105E-2</v>
      </c>
      <c r="O133" s="32">
        <f t="shared" ref="O133:O196" si="24">O132+N133</f>
        <v>0.23979591836734696</v>
      </c>
      <c r="P133" s="30" t="str">
        <f t="shared" si="23"/>
        <v>Ok</v>
      </c>
      <c r="Q133" s="22"/>
    </row>
    <row r="134" spans="1:45" x14ac:dyDescent="0.2">
      <c r="A134" s="22" t="s">
        <v>639</v>
      </c>
      <c r="B134" s="80" t="s">
        <v>754</v>
      </c>
      <c r="C134" s="23">
        <v>8337399.7599999998</v>
      </c>
      <c r="D134" s="23">
        <v>5804825.1499999985</v>
      </c>
      <c r="E134" s="23">
        <f t="shared" si="17"/>
        <v>14142224.909999998</v>
      </c>
      <c r="F134" s="34">
        <v>12</v>
      </c>
      <c r="G134" s="34">
        <v>10</v>
      </c>
      <c r="H134" s="77">
        <f t="shared" si="18"/>
        <v>22</v>
      </c>
      <c r="I134" s="36">
        <f t="shared" si="19"/>
        <v>694783.31333333335</v>
      </c>
      <c r="J134" s="36">
        <f t="shared" si="19"/>
        <v>580482.5149999999</v>
      </c>
      <c r="K134" s="82">
        <f t="shared" si="19"/>
        <v>642828.40499999991</v>
      </c>
      <c r="L134" s="32">
        <f t="shared" si="20"/>
        <v>7.8431372549019607E-2</v>
      </c>
      <c r="M134" s="32">
        <f t="shared" si="21"/>
        <v>4.1841004184100417E-2</v>
      </c>
      <c r="N134" s="32">
        <f t="shared" si="22"/>
        <v>5.6122448979591837E-2</v>
      </c>
      <c r="O134" s="32">
        <f t="shared" si="24"/>
        <v>0.29591836734693877</v>
      </c>
      <c r="P134" s="30" t="str">
        <f t="shared" si="23"/>
        <v>Ok</v>
      </c>
      <c r="Q134" s="22"/>
    </row>
    <row r="135" spans="1:45" x14ac:dyDescent="0.2">
      <c r="A135" s="22" t="s">
        <v>693</v>
      </c>
      <c r="B135" s="80" t="s">
        <v>752</v>
      </c>
      <c r="C135" s="23">
        <v>3871201.91</v>
      </c>
      <c r="D135" s="23">
        <v>3798834.5199999996</v>
      </c>
      <c r="E135" s="23">
        <f t="shared" si="17"/>
        <v>7670036.4299999997</v>
      </c>
      <c r="F135" s="34">
        <v>11</v>
      </c>
      <c r="G135" s="34">
        <v>6</v>
      </c>
      <c r="H135" s="77">
        <f t="shared" si="18"/>
        <v>17</v>
      </c>
      <c r="I135" s="36">
        <f t="shared" si="19"/>
        <v>351927.44636363635</v>
      </c>
      <c r="J135" s="36">
        <f t="shared" si="19"/>
        <v>633139.08666666655</v>
      </c>
      <c r="K135" s="82">
        <f t="shared" si="19"/>
        <v>451178.61352941173</v>
      </c>
      <c r="L135" s="32">
        <f t="shared" si="20"/>
        <v>7.1895424836601302E-2</v>
      </c>
      <c r="M135" s="32">
        <f t="shared" si="21"/>
        <v>2.5104602510460251E-2</v>
      </c>
      <c r="N135" s="32">
        <f t="shared" si="22"/>
        <v>4.336734693877551E-2</v>
      </c>
      <c r="O135" s="32">
        <f t="shared" si="24"/>
        <v>0.3392857142857143</v>
      </c>
      <c r="P135" s="30" t="str">
        <f t="shared" si="23"/>
        <v>Ok</v>
      </c>
      <c r="Q135" s="22"/>
    </row>
    <row r="136" spans="1:45" x14ac:dyDescent="0.2">
      <c r="A136" s="22" t="s">
        <v>677</v>
      </c>
      <c r="B136" s="80" t="s">
        <v>715</v>
      </c>
      <c r="C136" s="23">
        <v>2225028.4500000002</v>
      </c>
      <c r="D136" s="23">
        <v>3656916.3</v>
      </c>
      <c r="E136" s="23">
        <f t="shared" si="17"/>
        <v>5881944.75</v>
      </c>
      <c r="F136" s="34">
        <v>7</v>
      </c>
      <c r="G136" s="34">
        <v>5</v>
      </c>
      <c r="H136" s="77">
        <f t="shared" si="18"/>
        <v>12</v>
      </c>
      <c r="I136" s="36">
        <f t="shared" si="19"/>
        <v>317861.20714285719</v>
      </c>
      <c r="J136" s="36">
        <f t="shared" si="19"/>
        <v>731383.26</v>
      </c>
      <c r="K136" s="82">
        <f t="shared" si="19"/>
        <v>490162.0625</v>
      </c>
      <c r="L136" s="32">
        <f t="shared" si="20"/>
        <v>4.5751633986928102E-2</v>
      </c>
      <c r="M136" s="32">
        <f t="shared" si="21"/>
        <v>2.0920502092050208E-2</v>
      </c>
      <c r="N136" s="32">
        <f t="shared" si="22"/>
        <v>3.0612244897959183E-2</v>
      </c>
      <c r="O136" s="32">
        <f t="shared" si="24"/>
        <v>0.36989795918367346</v>
      </c>
      <c r="P136" s="30" t="str">
        <f t="shared" si="23"/>
        <v>Ok</v>
      </c>
      <c r="Q136" s="22"/>
    </row>
    <row r="137" spans="1:45" x14ac:dyDescent="0.2">
      <c r="A137" s="22" t="s">
        <v>644</v>
      </c>
      <c r="B137" s="80" t="s">
        <v>734</v>
      </c>
      <c r="C137" s="23">
        <v>5748967.7199999997</v>
      </c>
      <c r="D137" s="23">
        <v>3016714.61</v>
      </c>
      <c r="E137" s="23">
        <f t="shared" si="17"/>
        <v>8765682.3300000001</v>
      </c>
      <c r="F137" s="34">
        <v>8</v>
      </c>
      <c r="G137" s="34">
        <v>4</v>
      </c>
      <c r="H137" s="77">
        <f t="shared" si="18"/>
        <v>12</v>
      </c>
      <c r="I137" s="36">
        <f t="shared" si="19"/>
        <v>718620.96499999997</v>
      </c>
      <c r="J137" s="36">
        <f t="shared" si="19"/>
        <v>754178.65249999997</v>
      </c>
      <c r="K137" s="82">
        <f t="shared" si="19"/>
        <v>730473.52749999997</v>
      </c>
      <c r="L137" s="32">
        <f t="shared" si="20"/>
        <v>5.2287581699346407E-2</v>
      </c>
      <c r="M137" s="32">
        <f t="shared" si="21"/>
        <v>1.6736401673640166E-2</v>
      </c>
      <c r="N137" s="32">
        <f t="shared" si="22"/>
        <v>3.0612244897959183E-2</v>
      </c>
      <c r="O137" s="32">
        <f t="shared" si="24"/>
        <v>0.40051020408163263</v>
      </c>
      <c r="P137" s="30" t="str">
        <f t="shared" si="23"/>
        <v/>
      </c>
      <c r="Q137" s="22"/>
    </row>
    <row r="138" spans="1:45" x14ac:dyDescent="0.2">
      <c r="A138" s="22" t="s">
        <v>638</v>
      </c>
      <c r="B138" s="80" t="s">
        <v>753</v>
      </c>
      <c r="C138" s="23">
        <v>7240378.0300000003</v>
      </c>
      <c r="D138" s="23">
        <v>2390466.84</v>
      </c>
      <c r="E138" s="23">
        <f t="shared" si="17"/>
        <v>9630844.870000001</v>
      </c>
      <c r="F138" s="30">
        <v>8</v>
      </c>
      <c r="G138" s="34">
        <v>4</v>
      </c>
      <c r="H138" s="77">
        <f t="shared" si="18"/>
        <v>12</v>
      </c>
      <c r="I138" s="36">
        <f t="shared" si="19"/>
        <v>905047.25375000003</v>
      </c>
      <c r="J138" s="36">
        <f t="shared" si="19"/>
        <v>597616.71</v>
      </c>
      <c r="K138" s="82">
        <f t="shared" si="19"/>
        <v>802570.40583333338</v>
      </c>
      <c r="L138" s="32">
        <f t="shared" si="20"/>
        <v>5.2287581699346407E-2</v>
      </c>
      <c r="M138" s="32">
        <f t="shared" si="21"/>
        <v>1.6736401673640166E-2</v>
      </c>
      <c r="N138" s="32">
        <f t="shared" si="22"/>
        <v>3.0612244897959183E-2</v>
      </c>
      <c r="O138" s="32">
        <f t="shared" si="24"/>
        <v>0.43112244897959179</v>
      </c>
      <c r="P138" s="30" t="str">
        <f t="shared" si="23"/>
        <v/>
      </c>
      <c r="Q138" s="22"/>
    </row>
    <row r="139" spans="1:45" x14ac:dyDescent="0.2">
      <c r="A139" s="22" t="s">
        <v>671</v>
      </c>
      <c r="B139" s="80" t="s">
        <v>775</v>
      </c>
      <c r="C139" s="23">
        <v>0</v>
      </c>
      <c r="D139" s="23">
        <v>6415167.9699999997</v>
      </c>
      <c r="E139" s="23">
        <f t="shared" si="17"/>
        <v>6415167.9699999997</v>
      </c>
      <c r="G139" s="34">
        <v>11</v>
      </c>
      <c r="H139" s="77">
        <f t="shared" si="18"/>
        <v>11</v>
      </c>
      <c r="I139" s="36"/>
      <c r="J139" s="36">
        <f t="shared" ref="J139:J186" si="25">D139/G139</f>
        <v>583197.08818181814</v>
      </c>
      <c r="K139" s="82">
        <f t="shared" ref="K139:K186" si="26">E139/H139</f>
        <v>583197.08818181814</v>
      </c>
      <c r="L139" s="32">
        <f t="shared" si="20"/>
        <v>0</v>
      </c>
      <c r="M139" s="32">
        <f t="shared" si="21"/>
        <v>4.6025104602510462E-2</v>
      </c>
      <c r="N139" s="32">
        <f t="shared" si="22"/>
        <v>2.8061224489795918E-2</v>
      </c>
      <c r="O139" s="32">
        <f t="shared" si="24"/>
        <v>0.45918367346938771</v>
      </c>
      <c r="P139" s="30" t="str">
        <f t="shared" si="23"/>
        <v/>
      </c>
      <c r="Q139" s="22"/>
    </row>
    <row r="140" spans="1:45" x14ac:dyDescent="0.2">
      <c r="A140" s="22" t="s">
        <v>664</v>
      </c>
      <c r="B140" s="80" t="s">
        <v>738</v>
      </c>
      <c r="C140" s="23">
        <v>0</v>
      </c>
      <c r="D140" s="23">
        <v>6604322.2600000007</v>
      </c>
      <c r="E140" s="23">
        <f t="shared" si="17"/>
        <v>6604322.2600000007</v>
      </c>
      <c r="G140" s="34">
        <v>10</v>
      </c>
      <c r="H140" s="77">
        <f t="shared" si="18"/>
        <v>10</v>
      </c>
      <c r="I140" s="36"/>
      <c r="J140" s="36">
        <f t="shared" si="25"/>
        <v>660432.22600000002</v>
      </c>
      <c r="K140" s="82">
        <f t="shared" si="26"/>
        <v>660432.22600000002</v>
      </c>
      <c r="L140" s="32">
        <f t="shared" si="20"/>
        <v>0</v>
      </c>
      <c r="M140" s="32">
        <f t="shared" si="21"/>
        <v>4.1841004184100417E-2</v>
      </c>
      <c r="N140" s="32">
        <f t="shared" si="22"/>
        <v>2.5510204081632654E-2</v>
      </c>
      <c r="O140" s="32">
        <f t="shared" si="24"/>
        <v>0.48469387755102034</v>
      </c>
      <c r="P140" s="30" t="str">
        <f t="shared" si="23"/>
        <v/>
      </c>
      <c r="Q140" s="22"/>
    </row>
    <row r="141" spans="1:45" x14ac:dyDescent="0.2">
      <c r="A141" s="22" t="s">
        <v>666</v>
      </c>
      <c r="B141" s="80" t="s">
        <v>740</v>
      </c>
      <c r="C141" s="23">
        <v>0</v>
      </c>
      <c r="D141" s="23">
        <v>5712401.7000000002</v>
      </c>
      <c r="E141" s="23">
        <f t="shared" si="17"/>
        <v>5712401.7000000002</v>
      </c>
      <c r="G141" s="34">
        <v>10</v>
      </c>
      <c r="H141" s="77">
        <f t="shared" si="18"/>
        <v>10</v>
      </c>
      <c r="I141" s="36"/>
      <c r="J141" s="36">
        <f t="shared" si="25"/>
        <v>571240.17000000004</v>
      </c>
      <c r="K141" s="82">
        <f t="shared" si="26"/>
        <v>571240.17000000004</v>
      </c>
      <c r="L141" s="32">
        <f t="shared" si="20"/>
        <v>0</v>
      </c>
      <c r="M141" s="32">
        <f t="shared" si="21"/>
        <v>4.1841004184100417E-2</v>
      </c>
      <c r="N141" s="32">
        <f t="shared" si="22"/>
        <v>2.5510204081632654E-2</v>
      </c>
      <c r="O141" s="32">
        <f t="shared" si="24"/>
        <v>0.51020408163265296</v>
      </c>
      <c r="P141" s="30" t="str">
        <f t="shared" si="23"/>
        <v/>
      </c>
      <c r="Q141" s="22"/>
    </row>
    <row r="142" spans="1:45" x14ac:dyDescent="0.2">
      <c r="A142" s="22" t="s">
        <v>663</v>
      </c>
      <c r="B142" s="80" t="s">
        <v>737</v>
      </c>
      <c r="C142" s="23">
        <v>0</v>
      </c>
      <c r="D142" s="23">
        <v>5551832.4500000002</v>
      </c>
      <c r="E142" s="23">
        <f t="shared" si="17"/>
        <v>5551832.4500000002</v>
      </c>
      <c r="G142" s="34">
        <v>10</v>
      </c>
      <c r="H142" s="77">
        <f t="shared" si="18"/>
        <v>10</v>
      </c>
      <c r="I142" s="36"/>
      <c r="J142" s="36">
        <f t="shared" si="25"/>
        <v>555183.245</v>
      </c>
      <c r="K142" s="82">
        <f t="shared" si="26"/>
        <v>555183.245</v>
      </c>
      <c r="L142" s="32">
        <f t="shared" si="20"/>
        <v>0</v>
      </c>
      <c r="M142" s="32">
        <f t="shared" si="21"/>
        <v>4.1841004184100417E-2</v>
      </c>
      <c r="N142" s="32">
        <f t="shared" si="22"/>
        <v>2.5510204081632654E-2</v>
      </c>
      <c r="O142" s="32">
        <f t="shared" si="24"/>
        <v>0.53571428571428559</v>
      </c>
      <c r="P142" s="30" t="str">
        <f t="shared" si="23"/>
        <v/>
      </c>
      <c r="Q142" s="22"/>
    </row>
    <row r="143" spans="1:45" x14ac:dyDescent="0.2">
      <c r="A143" s="22" t="s">
        <v>641</v>
      </c>
      <c r="B143" s="80" t="s">
        <v>756</v>
      </c>
      <c r="C143" s="23">
        <v>1502971.03</v>
      </c>
      <c r="D143" s="23">
        <v>2020378.27</v>
      </c>
      <c r="E143" s="23">
        <f t="shared" si="17"/>
        <v>3523349.3</v>
      </c>
      <c r="F143" s="34">
        <v>6</v>
      </c>
      <c r="G143" s="34">
        <v>4</v>
      </c>
      <c r="H143" s="77">
        <f t="shared" si="18"/>
        <v>10</v>
      </c>
      <c r="I143" s="36">
        <f>C143/F143</f>
        <v>250495.17166666666</v>
      </c>
      <c r="J143" s="36">
        <f t="shared" si="25"/>
        <v>505094.5675</v>
      </c>
      <c r="K143" s="82">
        <f t="shared" si="26"/>
        <v>352334.93</v>
      </c>
      <c r="L143" s="32">
        <f t="shared" si="20"/>
        <v>3.9215686274509803E-2</v>
      </c>
      <c r="M143" s="32">
        <f t="shared" si="21"/>
        <v>1.6736401673640166E-2</v>
      </c>
      <c r="N143" s="32">
        <f t="shared" si="22"/>
        <v>2.5510204081632654E-2</v>
      </c>
      <c r="O143" s="32">
        <f t="shared" si="24"/>
        <v>0.56122448979591821</v>
      </c>
      <c r="P143" s="30" t="str">
        <f t="shared" si="23"/>
        <v/>
      </c>
      <c r="Q143" s="22"/>
    </row>
    <row r="144" spans="1:45" x14ac:dyDescent="0.2">
      <c r="A144" s="22" t="s">
        <v>683</v>
      </c>
      <c r="B144" s="80" t="s">
        <v>710</v>
      </c>
      <c r="C144" s="23">
        <v>1627162.33</v>
      </c>
      <c r="D144" s="23">
        <v>2330231.6800000002</v>
      </c>
      <c r="E144" s="23">
        <f t="shared" si="17"/>
        <v>3957394.0100000002</v>
      </c>
      <c r="F144" s="34">
        <v>5</v>
      </c>
      <c r="G144" s="34">
        <v>3</v>
      </c>
      <c r="H144" s="77">
        <f t="shared" si="18"/>
        <v>8</v>
      </c>
      <c r="I144" s="36">
        <f>C144/F144</f>
        <v>325432.46600000001</v>
      </c>
      <c r="J144" s="36">
        <f t="shared" si="25"/>
        <v>776743.89333333343</v>
      </c>
      <c r="K144" s="82">
        <f t="shared" si="26"/>
        <v>494674.25125000003</v>
      </c>
      <c r="L144" s="32">
        <f t="shared" si="20"/>
        <v>3.2679738562091505E-2</v>
      </c>
      <c r="M144" s="32">
        <f t="shared" si="21"/>
        <v>1.2552301255230125E-2</v>
      </c>
      <c r="N144" s="32">
        <f t="shared" si="22"/>
        <v>2.0408163265306121E-2</v>
      </c>
      <c r="O144" s="32">
        <f t="shared" si="24"/>
        <v>0.58163265306122436</v>
      </c>
      <c r="P144" s="30" t="str">
        <f t="shared" si="23"/>
        <v/>
      </c>
      <c r="Q144" s="22"/>
    </row>
    <row r="145" spans="1:17" x14ac:dyDescent="0.2">
      <c r="A145" s="22" t="s">
        <v>665</v>
      </c>
      <c r="B145" s="80" t="s">
        <v>739</v>
      </c>
      <c r="C145" s="23">
        <v>0</v>
      </c>
      <c r="D145" s="23">
        <v>4139727.0399999996</v>
      </c>
      <c r="E145" s="23">
        <f t="shared" si="17"/>
        <v>4139727.0399999996</v>
      </c>
      <c r="G145" s="34">
        <v>7</v>
      </c>
      <c r="H145" s="77">
        <f t="shared" si="18"/>
        <v>7</v>
      </c>
      <c r="I145" s="36"/>
      <c r="J145" s="36">
        <f t="shared" si="25"/>
        <v>591389.57714285713</v>
      </c>
      <c r="K145" s="82">
        <f t="shared" si="26"/>
        <v>591389.57714285713</v>
      </c>
      <c r="L145" s="32">
        <f t="shared" si="20"/>
        <v>0</v>
      </c>
      <c r="M145" s="32">
        <f t="shared" si="21"/>
        <v>2.9288702928870293E-2</v>
      </c>
      <c r="N145" s="32">
        <f t="shared" si="22"/>
        <v>1.7857142857142856E-2</v>
      </c>
      <c r="O145" s="32">
        <f t="shared" si="24"/>
        <v>0.59948979591836726</v>
      </c>
      <c r="P145" s="30" t="str">
        <f t="shared" si="23"/>
        <v/>
      </c>
    </row>
    <row r="146" spans="1:17" x14ac:dyDescent="0.2">
      <c r="A146" s="22" t="s">
        <v>697</v>
      </c>
      <c r="B146" s="80" t="s">
        <v>725</v>
      </c>
      <c r="C146" s="23">
        <v>2645680.36</v>
      </c>
      <c r="D146" s="23">
        <v>1988051.2000000002</v>
      </c>
      <c r="E146" s="23">
        <f t="shared" si="17"/>
        <v>4633731.5600000005</v>
      </c>
      <c r="F146" s="30">
        <v>4</v>
      </c>
      <c r="G146" s="34">
        <v>3</v>
      </c>
      <c r="H146" s="77">
        <f t="shared" si="18"/>
        <v>7</v>
      </c>
      <c r="I146" s="36">
        <f>C146/F146</f>
        <v>661420.09</v>
      </c>
      <c r="J146" s="36">
        <f t="shared" si="25"/>
        <v>662683.7333333334</v>
      </c>
      <c r="K146" s="82">
        <f t="shared" si="26"/>
        <v>661961.65142857155</v>
      </c>
      <c r="L146" s="32">
        <f t="shared" si="20"/>
        <v>2.6143790849673203E-2</v>
      </c>
      <c r="M146" s="32">
        <f t="shared" si="21"/>
        <v>1.2552301255230125E-2</v>
      </c>
      <c r="N146" s="32">
        <f t="shared" si="22"/>
        <v>1.7857142857142856E-2</v>
      </c>
      <c r="O146" s="32">
        <f t="shared" si="24"/>
        <v>0.61734693877551017</v>
      </c>
      <c r="P146" s="30" t="str">
        <f t="shared" si="23"/>
        <v/>
      </c>
    </row>
    <row r="147" spans="1:17" x14ac:dyDescent="0.2">
      <c r="A147" s="22" t="s">
        <v>642</v>
      </c>
      <c r="B147" s="80" t="s">
        <v>733</v>
      </c>
      <c r="C147" s="23">
        <v>436460.36</v>
      </c>
      <c r="D147" s="23">
        <v>1856280.3699999999</v>
      </c>
      <c r="E147" s="23">
        <f t="shared" si="17"/>
        <v>2292740.73</v>
      </c>
      <c r="F147" s="34">
        <v>4</v>
      </c>
      <c r="G147" s="34">
        <v>3</v>
      </c>
      <c r="H147" s="77">
        <f t="shared" si="18"/>
        <v>7</v>
      </c>
      <c r="I147" s="36">
        <f>C147/F147</f>
        <v>109115.09</v>
      </c>
      <c r="J147" s="36">
        <f t="shared" si="25"/>
        <v>618760.12333333329</v>
      </c>
      <c r="K147" s="82">
        <f t="shared" si="26"/>
        <v>327534.39</v>
      </c>
      <c r="L147" s="32">
        <f t="shared" si="20"/>
        <v>2.6143790849673203E-2</v>
      </c>
      <c r="M147" s="32">
        <f t="shared" si="21"/>
        <v>1.2552301255230125E-2</v>
      </c>
      <c r="N147" s="32">
        <f t="shared" si="22"/>
        <v>1.7857142857142856E-2</v>
      </c>
      <c r="O147" s="32">
        <f t="shared" si="24"/>
        <v>0.63520408163265307</v>
      </c>
      <c r="P147" s="30" t="str">
        <f t="shared" si="23"/>
        <v/>
      </c>
    </row>
    <row r="148" spans="1:17" x14ac:dyDescent="0.2">
      <c r="A148" s="22" t="s">
        <v>686</v>
      </c>
      <c r="B148" s="80" t="s">
        <v>746</v>
      </c>
      <c r="C148" s="23">
        <v>5584352.5199999996</v>
      </c>
      <c r="D148" s="23">
        <v>1980916.5</v>
      </c>
      <c r="E148" s="23">
        <f t="shared" si="17"/>
        <v>7565269.0199999996</v>
      </c>
      <c r="F148" s="34">
        <v>5</v>
      </c>
      <c r="G148" s="34">
        <v>2</v>
      </c>
      <c r="H148" s="77">
        <f t="shared" si="18"/>
        <v>7</v>
      </c>
      <c r="I148" s="36">
        <f>C148/F148</f>
        <v>1116870.504</v>
      </c>
      <c r="J148" s="36">
        <f t="shared" si="25"/>
        <v>990458.25</v>
      </c>
      <c r="K148" s="82">
        <f t="shared" si="26"/>
        <v>1080752.7171428571</v>
      </c>
      <c r="L148" s="32">
        <f t="shared" si="20"/>
        <v>3.2679738562091505E-2</v>
      </c>
      <c r="M148" s="32">
        <f t="shared" si="21"/>
        <v>8.368200836820083E-3</v>
      </c>
      <c r="N148" s="32">
        <f t="shared" si="22"/>
        <v>1.7857142857142856E-2</v>
      </c>
      <c r="O148" s="32">
        <f t="shared" si="24"/>
        <v>0.65306122448979598</v>
      </c>
      <c r="P148" s="30" t="str">
        <f t="shared" si="23"/>
        <v/>
      </c>
    </row>
    <row r="149" spans="1:17" x14ac:dyDescent="0.2">
      <c r="A149" s="22" t="s">
        <v>640</v>
      </c>
      <c r="B149" s="80" t="s">
        <v>755</v>
      </c>
      <c r="C149" s="23">
        <v>5473661.3899999997</v>
      </c>
      <c r="D149" s="23">
        <v>1761211.18</v>
      </c>
      <c r="E149" s="23">
        <f t="shared" si="17"/>
        <v>7234872.5699999994</v>
      </c>
      <c r="F149" s="30">
        <v>3</v>
      </c>
      <c r="G149" s="34">
        <v>3</v>
      </c>
      <c r="H149" s="77">
        <f t="shared" si="18"/>
        <v>6</v>
      </c>
      <c r="I149" s="36">
        <f>C149/F149</f>
        <v>1824553.7966666666</v>
      </c>
      <c r="J149" s="36">
        <f t="shared" si="25"/>
        <v>587070.39333333331</v>
      </c>
      <c r="K149" s="82">
        <f t="shared" si="26"/>
        <v>1205812.095</v>
      </c>
      <c r="L149" s="32">
        <f t="shared" si="20"/>
        <v>1.9607843137254902E-2</v>
      </c>
      <c r="M149" s="32">
        <f t="shared" si="21"/>
        <v>1.2552301255230125E-2</v>
      </c>
      <c r="N149" s="32">
        <f t="shared" si="22"/>
        <v>1.5306122448979591E-2</v>
      </c>
      <c r="O149" s="32">
        <f t="shared" si="24"/>
        <v>0.66836734693877553</v>
      </c>
      <c r="P149" s="30" t="str">
        <f t="shared" si="23"/>
        <v/>
      </c>
      <c r="Q149" s="22"/>
    </row>
    <row r="150" spans="1:17" x14ac:dyDescent="0.2">
      <c r="A150" s="22" t="s">
        <v>689</v>
      </c>
      <c r="B150" s="80" t="s">
        <v>749</v>
      </c>
      <c r="C150" s="23">
        <v>853098.2</v>
      </c>
      <c r="D150" s="23">
        <v>1777237.3599999999</v>
      </c>
      <c r="E150" s="23">
        <f t="shared" si="17"/>
        <v>2630335.5599999996</v>
      </c>
      <c r="F150" s="34">
        <v>4</v>
      </c>
      <c r="G150" s="34">
        <v>2</v>
      </c>
      <c r="H150" s="77">
        <f t="shared" si="18"/>
        <v>6</v>
      </c>
      <c r="I150" s="36">
        <f>C150/F150</f>
        <v>213274.55</v>
      </c>
      <c r="J150" s="36">
        <f t="shared" si="25"/>
        <v>888618.67999999993</v>
      </c>
      <c r="K150" s="82">
        <f t="shared" si="26"/>
        <v>438389.25999999995</v>
      </c>
      <c r="L150" s="32">
        <f t="shared" si="20"/>
        <v>2.6143790849673203E-2</v>
      </c>
      <c r="M150" s="32">
        <f t="shared" si="21"/>
        <v>8.368200836820083E-3</v>
      </c>
      <c r="N150" s="32">
        <f t="shared" si="22"/>
        <v>1.5306122448979591E-2</v>
      </c>
      <c r="O150" s="32">
        <f t="shared" si="24"/>
        <v>0.68367346938775508</v>
      </c>
      <c r="P150" s="30" t="str">
        <f t="shared" si="23"/>
        <v/>
      </c>
      <c r="Q150" s="22"/>
    </row>
    <row r="151" spans="1:17" x14ac:dyDescent="0.2">
      <c r="A151" s="22" t="s">
        <v>645</v>
      </c>
      <c r="B151" s="80" t="s">
        <v>779</v>
      </c>
      <c r="C151" s="23">
        <v>0</v>
      </c>
      <c r="D151" s="23">
        <v>3775941.98</v>
      </c>
      <c r="E151" s="23">
        <f t="shared" si="17"/>
        <v>3775941.98</v>
      </c>
      <c r="G151" s="34">
        <v>5</v>
      </c>
      <c r="H151" s="77">
        <f t="shared" si="18"/>
        <v>5</v>
      </c>
      <c r="I151" s="36"/>
      <c r="J151" s="36">
        <f t="shared" si="25"/>
        <v>755188.39599999995</v>
      </c>
      <c r="K151" s="82">
        <f t="shared" si="26"/>
        <v>755188.39599999995</v>
      </c>
      <c r="L151" s="32">
        <f t="shared" si="20"/>
        <v>0</v>
      </c>
      <c r="M151" s="32">
        <f t="shared" si="21"/>
        <v>2.0920502092050208E-2</v>
      </c>
      <c r="N151" s="32">
        <f t="shared" si="22"/>
        <v>1.2755102040816327E-2</v>
      </c>
      <c r="O151" s="32">
        <f t="shared" si="24"/>
        <v>0.6964285714285714</v>
      </c>
      <c r="P151" s="30" t="str">
        <f t="shared" si="23"/>
        <v/>
      </c>
    </row>
    <row r="152" spans="1:17" x14ac:dyDescent="0.2">
      <c r="A152" s="22" t="s">
        <v>669</v>
      </c>
      <c r="B152" s="80" t="s">
        <v>743</v>
      </c>
      <c r="C152" s="23">
        <v>0</v>
      </c>
      <c r="D152" s="23">
        <v>3537340.35</v>
      </c>
      <c r="E152" s="23">
        <f t="shared" si="17"/>
        <v>3537340.35</v>
      </c>
      <c r="G152" s="34">
        <v>5</v>
      </c>
      <c r="H152" s="77">
        <f t="shared" si="18"/>
        <v>5</v>
      </c>
      <c r="I152" s="36"/>
      <c r="J152" s="36">
        <f t="shared" si="25"/>
        <v>707468.07000000007</v>
      </c>
      <c r="K152" s="82">
        <f t="shared" si="26"/>
        <v>707468.07000000007</v>
      </c>
      <c r="L152" s="32">
        <f t="shared" si="20"/>
        <v>0</v>
      </c>
      <c r="M152" s="32">
        <f t="shared" si="21"/>
        <v>2.0920502092050208E-2</v>
      </c>
      <c r="N152" s="32">
        <f t="shared" si="22"/>
        <v>1.2755102040816327E-2</v>
      </c>
      <c r="O152" s="32">
        <f t="shared" si="24"/>
        <v>0.70918367346938771</v>
      </c>
      <c r="P152" s="30" t="str">
        <f t="shared" si="23"/>
        <v/>
      </c>
    </row>
    <row r="153" spans="1:17" x14ac:dyDescent="0.2">
      <c r="A153" s="22" t="s">
        <v>659</v>
      </c>
      <c r="B153" s="80" t="s">
        <v>772</v>
      </c>
      <c r="C153" s="23">
        <v>0</v>
      </c>
      <c r="D153" s="23">
        <v>1920659.9100000001</v>
      </c>
      <c r="E153" s="23">
        <f t="shared" si="17"/>
        <v>1920659.9100000001</v>
      </c>
      <c r="G153" s="34">
        <v>5</v>
      </c>
      <c r="H153" s="77">
        <f t="shared" si="18"/>
        <v>5</v>
      </c>
      <c r="I153" s="36"/>
      <c r="J153" s="36">
        <f t="shared" si="25"/>
        <v>384131.98200000002</v>
      </c>
      <c r="K153" s="82">
        <f t="shared" si="26"/>
        <v>384131.98200000002</v>
      </c>
      <c r="L153" s="32">
        <f t="shared" si="20"/>
        <v>0</v>
      </c>
      <c r="M153" s="32">
        <f t="shared" si="21"/>
        <v>2.0920502092050208E-2</v>
      </c>
      <c r="N153" s="32">
        <f t="shared" si="22"/>
        <v>1.2755102040816327E-2</v>
      </c>
      <c r="O153" s="32">
        <f t="shared" si="24"/>
        <v>0.72193877551020402</v>
      </c>
      <c r="P153" s="30" t="str">
        <f t="shared" si="23"/>
        <v/>
      </c>
    </row>
    <row r="154" spans="1:17" x14ac:dyDescent="0.2">
      <c r="A154" s="22" t="s">
        <v>700</v>
      </c>
      <c r="B154" s="80" t="s">
        <v>730</v>
      </c>
      <c r="C154" s="23">
        <v>3505331.66</v>
      </c>
      <c r="D154" s="23">
        <v>1219078.08</v>
      </c>
      <c r="E154" s="23">
        <f t="shared" si="17"/>
        <v>4724409.74</v>
      </c>
      <c r="F154" s="34">
        <v>2</v>
      </c>
      <c r="G154" s="34">
        <v>3</v>
      </c>
      <c r="H154" s="77">
        <f t="shared" si="18"/>
        <v>5</v>
      </c>
      <c r="I154" s="36">
        <f>C154/F154</f>
        <v>1752665.83</v>
      </c>
      <c r="J154" s="36">
        <f t="shared" si="25"/>
        <v>406359.36000000004</v>
      </c>
      <c r="K154" s="82">
        <f t="shared" si="26"/>
        <v>944881.94800000009</v>
      </c>
      <c r="L154" s="32">
        <f t="shared" si="20"/>
        <v>1.3071895424836602E-2</v>
      </c>
      <c r="M154" s="32">
        <f t="shared" si="21"/>
        <v>1.2552301255230125E-2</v>
      </c>
      <c r="N154" s="32">
        <f t="shared" si="22"/>
        <v>1.2755102040816327E-2</v>
      </c>
      <c r="O154" s="32">
        <f t="shared" si="24"/>
        <v>0.73469387755102034</v>
      </c>
      <c r="P154" s="30" t="str">
        <f t="shared" si="23"/>
        <v/>
      </c>
    </row>
    <row r="155" spans="1:17" x14ac:dyDescent="0.2">
      <c r="A155" s="22" t="s">
        <v>680</v>
      </c>
      <c r="B155" s="80" t="s">
        <v>718</v>
      </c>
      <c r="C155" s="23">
        <v>1524216.93</v>
      </c>
      <c r="D155" s="23">
        <v>913628</v>
      </c>
      <c r="E155" s="23">
        <f t="shared" si="17"/>
        <v>2437844.9299999997</v>
      </c>
      <c r="F155" s="34">
        <v>3</v>
      </c>
      <c r="G155" s="34">
        <v>2</v>
      </c>
      <c r="H155" s="77">
        <f t="shared" si="18"/>
        <v>5</v>
      </c>
      <c r="I155" s="36">
        <f>C155/F155</f>
        <v>508072.31</v>
      </c>
      <c r="J155" s="36">
        <f t="shared" si="25"/>
        <v>456814</v>
      </c>
      <c r="K155" s="82">
        <f t="shared" si="26"/>
        <v>487568.98599999992</v>
      </c>
      <c r="L155" s="32">
        <f t="shared" si="20"/>
        <v>1.9607843137254902E-2</v>
      </c>
      <c r="M155" s="32">
        <f t="shared" si="21"/>
        <v>8.368200836820083E-3</v>
      </c>
      <c r="N155" s="32">
        <f t="shared" si="22"/>
        <v>1.2755102040816327E-2</v>
      </c>
      <c r="O155" s="32">
        <f t="shared" si="24"/>
        <v>0.74744897959183665</v>
      </c>
      <c r="P155" s="30" t="str">
        <f t="shared" si="23"/>
        <v/>
      </c>
    </row>
    <row r="156" spans="1:17" x14ac:dyDescent="0.2">
      <c r="A156" s="22" t="s">
        <v>674</v>
      </c>
      <c r="B156" s="80" t="s">
        <v>714</v>
      </c>
      <c r="C156" s="23">
        <v>739568.81</v>
      </c>
      <c r="D156" s="23">
        <v>784170</v>
      </c>
      <c r="E156" s="23">
        <f t="shared" si="17"/>
        <v>1523738.81</v>
      </c>
      <c r="F156" s="30">
        <v>4</v>
      </c>
      <c r="G156" s="34">
        <v>1</v>
      </c>
      <c r="H156" s="77">
        <f t="shared" si="18"/>
        <v>5</v>
      </c>
      <c r="I156" s="36">
        <f>C156/F156</f>
        <v>184892.20250000001</v>
      </c>
      <c r="J156" s="36">
        <f t="shared" si="25"/>
        <v>784170</v>
      </c>
      <c r="K156" s="82">
        <f t="shared" si="26"/>
        <v>304747.76199999999</v>
      </c>
      <c r="L156" s="32">
        <f t="shared" si="20"/>
        <v>2.6143790849673203E-2</v>
      </c>
      <c r="M156" s="32">
        <f t="shared" si="21"/>
        <v>4.1841004184100415E-3</v>
      </c>
      <c r="N156" s="32">
        <f t="shared" si="22"/>
        <v>1.2755102040816327E-2</v>
      </c>
      <c r="O156" s="32">
        <f t="shared" si="24"/>
        <v>0.76020408163265296</v>
      </c>
      <c r="P156" s="30" t="str">
        <f t="shared" si="23"/>
        <v/>
      </c>
    </row>
    <row r="157" spans="1:17" x14ac:dyDescent="0.2">
      <c r="A157" s="22" t="s">
        <v>646</v>
      </c>
      <c r="B157" s="80" t="s">
        <v>760</v>
      </c>
      <c r="C157" s="23">
        <v>0</v>
      </c>
      <c r="D157" s="23">
        <v>2525692.85</v>
      </c>
      <c r="E157" s="23">
        <f t="shared" si="17"/>
        <v>2525692.85</v>
      </c>
      <c r="G157" s="34">
        <v>4</v>
      </c>
      <c r="H157" s="77">
        <f t="shared" si="18"/>
        <v>4</v>
      </c>
      <c r="I157" s="36"/>
      <c r="J157" s="36">
        <f t="shared" si="25"/>
        <v>631423.21250000002</v>
      </c>
      <c r="K157" s="82">
        <f t="shared" si="26"/>
        <v>631423.21250000002</v>
      </c>
      <c r="L157" s="32">
        <f t="shared" si="20"/>
        <v>0</v>
      </c>
      <c r="M157" s="32">
        <f t="shared" si="21"/>
        <v>1.6736401673640166E-2</v>
      </c>
      <c r="N157" s="32">
        <f t="shared" si="22"/>
        <v>1.020408163265306E-2</v>
      </c>
      <c r="O157" s="32">
        <f t="shared" si="24"/>
        <v>0.77040816326530603</v>
      </c>
      <c r="P157" s="30" t="str">
        <f t="shared" si="23"/>
        <v/>
      </c>
    </row>
    <row r="158" spans="1:17" x14ac:dyDescent="0.2">
      <c r="A158" s="22" t="s">
        <v>652</v>
      </c>
      <c r="B158" s="80" t="s">
        <v>766</v>
      </c>
      <c r="C158" s="23">
        <v>0</v>
      </c>
      <c r="D158" s="23">
        <v>2066246.54</v>
      </c>
      <c r="E158" s="23">
        <f t="shared" si="17"/>
        <v>2066246.54</v>
      </c>
      <c r="G158" s="34">
        <v>4</v>
      </c>
      <c r="H158" s="77">
        <f t="shared" si="18"/>
        <v>4</v>
      </c>
      <c r="I158" s="36"/>
      <c r="J158" s="36">
        <f t="shared" si="25"/>
        <v>516561.63500000001</v>
      </c>
      <c r="K158" s="82">
        <f t="shared" si="26"/>
        <v>516561.63500000001</v>
      </c>
      <c r="L158" s="32">
        <f t="shared" si="20"/>
        <v>0</v>
      </c>
      <c r="M158" s="32">
        <f t="shared" si="21"/>
        <v>1.6736401673640166E-2</v>
      </c>
      <c r="N158" s="32">
        <f t="shared" si="22"/>
        <v>1.020408163265306E-2</v>
      </c>
      <c r="O158" s="32">
        <f t="shared" si="24"/>
        <v>0.78061224489795911</v>
      </c>
      <c r="P158" s="30" t="str">
        <f t="shared" si="23"/>
        <v/>
      </c>
    </row>
    <row r="159" spans="1:17" x14ac:dyDescent="0.2">
      <c r="A159" s="22" t="s">
        <v>688</v>
      </c>
      <c r="B159" s="80" t="s">
        <v>748</v>
      </c>
      <c r="C159" s="23">
        <v>652885.61</v>
      </c>
      <c r="D159" s="23">
        <v>1550067.83</v>
      </c>
      <c r="E159" s="23">
        <f t="shared" si="17"/>
        <v>2202953.44</v>
      </c>
      <c r="F159" s="34">
        <v>2</v>
      </c>
      <c r="G159" s="34">
        <v>2</v>
      </c>
      <c r="H159" s="77">
        <f t="shared" si="18"/>
        <v>4</v>
      </c>
      <c r="I159" s="36">
        <f>C159/F159</f>
        <v>326442.80499999999</v>
      </c>
      <c r="J159" s="36">
        <f t="shared" si="25"/>
        <v>775033.91500000004</v>
      </c>
      <c r="K159" s="82">
        <f t="shared" si="26"/>
        <v>550738.36</v>
      </c>
      <c r="L159" s="32">
        <f t="shared" si="20"/>
        <v>1.3071895424836602E-2</v>
      </c>
      <c r="M159" s="32">
        <f t="shared" si="21"/>
        <v>8.368200836820083E-3</v>
      </c>
      <c r="N159" s="32">
        <f t="shared" si="22"/>
        <v>1.020408163265306E-2</v>
      </c>
      <c r="O159" s="32">
        <f t="shared" si="24"/>
        <v>0.79081632653061218</v>
      </c>
      <c r="P159" s="30" t="str">
        <f t="shared" si="23"/>
        <v/>
      </c>
    </row>
    <row r="160" spans="1:17" x14ac:dyDescent="0.2">
      <c r="A160" s="22" t="s">
        <v>691</v>
      </c>
      <c r="B160" s="80" t="s">
        <v>750</v>
      </c>
      <c r="C160" s="23">
        <v>514014.79</v>
      </c>
      <c r="D160" s="23">
        <v>848828</v>
      </c>
      <c r="E160" s="23">
        <f t="shared" si="17"/>
        <v>1362842.79</v>
      </c>
      <c r="F160" s="34">
        <v>2</v>
      </c>
      <c r="G160" s="34">
        <v>2</v>
      </c>
      <c r="H160" s="77">
        <f t="shared" si="18"/>
        <v>4</v>
      </c>
      <c r="I160" s="36">
        <f>C160/F160</f>
        <v>257007.39499999999</v>
      </c>
      <c r="J160" s="36">
        <f t="shared" si="25"/>
        <v>424414</v>
      </c>
      <c r="K160" s="82">
        <f t="shared" si="26"/>
        <v>340710.69750000001</v>
      </c>
      <c r="L160" s="32">
        <f t="shared" si="20"/>
        <v>1.3071895424836602E-2</v>
      </c>
      <c r="M160" s="32">
        <f t="shared" si="21"/>
        <v>8.368200836820083E-3</v>
      </c>
      <c r="N160" s="32">
        <f t="shared" si="22"/>
        <v>1.020408163265306E-2</v>
      </c>
      <c r="O160" s="32">
        <f t="shared" si="24"/>
        <v>0.80102040816326525</v>
      </c>
      <c r="P160" s="30" t="str">
        <f t="shared" si="23"/>
        <v/>
      </c>
    </row>
    <row r="161" spans="1:41" x14ac:dyDescent="0.2">
      <c r="A161" s="22" t="s">
        <v>684</v>
      </c>
      <c r="B161" s="80" t="s">
        <v>711</v>
      </c>
      <c r="C161" s="23">
        <v>0</v>
      </c>
      <c r="D161" s="23">
        <v>2380488.9300000002</v>
      </c>
      <c r="E161" s="23">
        <f t="shared" si="17"/>
        <v>2380488.9300000002</v>
      </c>
      <c r="G161" s="34">
        <v>3</v>
      </c>
      <c r="H161" s="77">
        <f t="shared" si="18"/>
        <v>3</v>
      </c>
      <c r="I161" s="36"/>
      <c r="J161" s="36">
        <f t="shared" si="25"/>
        <v>793496.31</v>
      </c>
      <c r="K161" s="82">
        <f t="shared" si="26"/>
        <v>793496.31</v>
      </c>
      <c r="L161" s="32">
        <f t="shared" si="20"/>
        <v>0</v>
      </c>
      <c r="M161" s="32">
        <f t="shared" si="21"/>
        <v>1.2552301255230125E-2</v>
      </c>
      <c r="N161" s="32">
        <f t="shared" si="22"/>
        <v>7.6530612244897957E-3</v>
      </c>
      <c r="O161" s="32">
        <f t="shared" si="24"/>
        <v>0.80867346938775508</v>
      </c>
      <c r="P161" s="30" t="str">
        <f t="shared" si="23"/>
        <v/>
      </c>
    </row>
    <row r="162" spans="1:41" x14ac:dyDescent="0.2">
      <c r="A162" s="22" t="s">
        <v>656</v>
      </c>
      <c r="B162" s="80" t="s">
        <v>769</v>
      </c>
      <c r="C162" s="23">
        <v>0</v>
      </c>
      <c r="D162" s="23">
        <v>2032537.2</v>
      </c>
      <c r="E162" s="23">
        <f t="shared" si="17"/>
        <v>2032537.2</v>
      </c>
      <c r="G162" s="34">
        <v>3</v>
      </c>
      <c r="H162" s="77">
        <f t="shared" si="18"/>
        <v>3</v>
      </c>
      <c r="I162" s="36"/>
      <c r="J162" s="36">
        <f t="shared" si="25"/>
        <v>677512.4</v>
      </c>
      <c r="K162" s="82">
        <f t="shared" si="26"/>
        <v>677512.4</v>
      </c>
      <c r="L162" s="32">
        <f t="shared" si="20"/>
        <v>0</v>
      </c>
      <c r="M162" s="32">
        <f t="shared" si="21"/>
        <v>1.2552301255230125E-2</v>
      </c>
      <c r="N162" s="32">
        <f t="shared" si="22"/>
        <v>7.6530612244897957E-3</v>
      </c>
      <c r="O162" s="32">
        <f t="shared" si="24"/>
        <v>0.81632653061224492</v>
      </c>
      <c r="P162" s="30" t="str">
        <f t="shared" si="23"/>
        <v/>
      </c>
    </row>
    <row r="163" spans="1:41" x14ac:dyDescent="0.2">
      <c r="A163" s="22" t="s">
        <v>647</v>
      </c>
      <c r="B163" s="80" t="s">
        <v>761</v>
      </c>
      <c r="C163" s="23">
        <v>0</v>
      </c>
      <c r="D163" s="23">
        <v>1749248.05</v>
      </c>
      <c r="E163" s="23">
        <f t="shared" ref="E163:E194" si="27">SUM(C163:D163)</f>
        <v>1749248.05</v>
      </c>
      <c r="G163" s="34">
        <v>3</v>
      </c>
      <c r="H163" s="77">
        <f t="shared" ref="H163:H194" si="28">SUM(F163:G163)</f>
        <v>3</v>
      </c>
      <c r="I163" s="36"/>
      <c r="J163" s="36">
        <f t="shared" si="25"/>
        <v>583082.68333333335</v>
      </c>
      <c r="K163" s="82">
        <f t="shared" si="26"/>
        <v>583082.68333333335</v>
      </c>
      <c r="L163" s="32">
        <f t="shared" ref="L163:L194" si="29">F163/$F$202</f>
        <v>0</v>
      </c>
      <c r="M163" s="32">
        <f t="shared" ref="M163:M194" si="30">G163/$G$202</f>
        <v>1.2552301255230125E-2</v>
      </c>
      <c r="N163" s="32">
        <f t="shared" ref="N163:N194" si="31">H163/$H$202</f>
        <v>7.6530612244897957E-3</v>
      </c>
      <c r="O163" s="32">
        <f t="shared" si="24"/>
        <v>0.82397959183673475</v>
      </c>
      <c r="P163" s="30" t="str">
        <f t="shared" si="23"/>
        <v/>
      </c>
      <c r="Q163" s="22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</row>
    <row r="164" spans="1:41" x14ac:dyDescent="0.2">
      <c r="A164" s="22" t="s">
        <v>653</v>
      </c>
      <c r="B164" s="80" t="s">
        <v>767</v>
      </c>
      <c r="C164" s="23">
        <v>0</v>
      </c>
      <c r="D164" s="23">
        <v>1478312</v>
      </c>
      <c r="E164" s="23">
        <f t="shared" si="27"/>
        <v>1478312</v>
      </c>
      <c r="G164" s="34">
        <v>3</v>
      </c>
      <c r="H164" s="77">
        <f t="shared" si="28"/>
        <v>3</v>
      </c>
      <c r="I164" s="36"/>
      <c r="J164" s="36">
        <f t="shared" si="25"/>
        <v>492770.66666666669</v>
      </c>
      <c r="K164" s="82">
        <f t="shared" si="26"/>
        <v>492770.66666666669</v>
      </c>
      <c r="L164" s="32">
        <f t="shared" si="29"/>
        <v>0</v>
      </c>
      <c r="M164" s="32">
        <f t="shared" si="30"/>
        <v>1.2552301255230125E-2</v>
      </c>
      <c r="N164" s="32">
        <f t="shared" si="31"/>
        <v>7.6530612244897957E-3</v>
      </c>
      <c r="O164" s="32">
        <f t="shared" si="24"/>
        <v>0.83163265306122458</v>
      </c>
      <c r="P164" s="30" t="str">
        <f t="shared" si="23"/>
        <v/>
      </c>
      <c r="Q164" s="22"/>
    </row>
    <row r="165" spans="1:41" x14ac:dyDescent="0.2">
      <c r="A165" s="22" t="s">
        <v>658</v>
      </c>
      <c r="B165" s="80" t="s">
        <v>771</v>
      </c>
      <c r="C165" s="23">
        <v>0</v>
      </c>
      <c r="D165" s="23">
        <v>1381936.28</v>
      </c>
      <c r="E165" s="23">
        <f t="shared" si="27"/>
        <v>1381936.28</v>
      </c>
      <c r="G165" s="34">
        <v>3</v>
      </c>
      <c r="H165" s="77">
        <f t="shared" si="28"/>
        <v>3</v>
      </c>
      <c r="I165" s="36"/>
      <c r="J165" s="36">
        <f t="shared" si="25"/>
        <v>460645.4266666667</v>
      </c>
      <c r="K165" s="82">
        <f t="shared" si="26"/>
        <v>460645.4266666667</v>
      </c>
      <c r="L165" s="32">
        <f t="shared" si="29"/>
        <v>0</v>
      </c>
      <c r="M165" s="32">
        <f t="shared" si="30"/>
        <v>1.2552301255230125E-2</v>
      </c>
      <c r="N165" s="32">
        <f t="shared" si="31"/>
        <v>7.6530612244897957E-3</v>
      </c>
      <c r="O165" s="32">
        <f t="shared" si="24"/>
        <v>0.83928571428571441</v>
      </c>
      <c r="P165" s="30" t="str">
        <f t="shared" si="23"/>
        <v/>
      </c>
      <c r="Q165" s="22"/>
    </row>
    <row r="166" spans="1:41" x14ac:dyDescent="0.2">
      <c r="A166" s="22" t="s">
        <v>675</v>
      </c>
      <c r="B166" s="80" t="s">
        <v>777</v>
      </c>
      <c r="C166" s="23">
        <v>0</v>
      </c>
      <c r="D166" s="23">
        <v>1261545.02</v>
      </c>
      <c r="E166" s="23">
        <f t="shared" si="27"/>
        <v>1261545.02</v>
      </c>
      <c r="G166" s="34">
        <v>3</v>
      </c>
      <c r="H166" s="77">
        <f t="shared" si="28"/>
        <v>3</v>
      </c>
      <c r="I166" s="36"/>
      <c r="J166" s="36">
        <f t="shared" si="25"/>
        <v>420515.00666666665</v>
      </c>
      <c r="K166" s="82">
        <f t="shared" si="26"/>
        <v>420515.00666666665</v>
      </c>
      <c r="L166" s="32">
        <f t="shared" si="29"/>
        <v>0</v>
      </c>
      <c r="M166" s="32">
        <f t="shared" si="30"/>
        <v>1.2552301255230125E-2</v>
      </c>
      <c r="N166" s="32">
        <f t="shared" si="31"/>
        <v>7.6530612244897957E-3</v>
      </c>
      <c r="O166" s="32">
        <f t="shared" si="24"/>
        <v>0.84693877551020424</v>
      </c>
      <c r="P166" s="30" t="str">
        <f t="shared" si="23"/>
        <v/>
      </c>
      <c r="Q166" s="22"/>
    </row>
    <row r="167" spans="1:41" x14ac:dyDescent="0.2">
      <c r="A167" s="22" t="s">
        <v>655</v>
      </c>
      <c r="B167" s="80" t="s">
        <v>768</v>
      </c>
      <c r="C167" s="23">
        <v>0</v>
      </c>
      <c r="D167" s="23">
        <v>720720.27</v>
      </c>
      <c r="E167" s="23">
        <f t="shared" si="27"/>
        <v>720720.27</v>
      </c>
      <c r="G167" s="34">
        <v>3</v>
      </c>
      <c r="H167" s="77">
        <f t="shared" si="28"/>
        <v>3</v>
      </c>
      <c r="I167" s="36"/>
      <c r="J167" s="36">
        <f t="shared" si="25"/>
        <v>240240.09</v>
      </c>
      <c r="K167" s="82">
        <f t="shared" si="26"/>
        <v>240240.09</v>
      </c>
      <c r="L167" s="32">
        <f t="shared" si="29"/>
        <v>0</v>
      </c>
      <c r="M167" s="32">
        <f t="shared" si="30"/>
        <v>1.2552301255230125E-2</v>
      </c>
      <c r="N167" s="32">
        <f t="shared" si="31"/>
        <v>7.6530612244897957E-3</v>
      </c>
      <c r="O167" s="32">
        <f t="shared" si="24"/>
        <v>0.85459183673469408</v>
      </c>
      <c r="P167" s="30" t="str">
        <f t="shared" si="23"/>
        <v/>
      </c>
      <c r="Q167" s="22"/>
    </row>
    <row r="168" spans="1:41" x14ac:dyDescent="0.2">
      <c r="A168" s="22" t="s">
        <v>682</v>
      </c>
      <c r="B168" s="80" t="s">
        <v>720</v>
      </c>
      <c r="C168" s="23">
        <v>852749.54</v>
      </c>
      <c r="D168" s="23">
        <v>901225</v>
      </c>
      <c r="E168" s="23">
        <f t="shared" si="27"/>
        <v>1753974.54</v>
      </c>
      <c r="F168" s="34">
        <v>2</v>
      </c>
      <c r="G168" s="34">
        <v>1</v>
      </c>
      <c r="H168" s="77">
        <f t="shared" si="28"/>
        <v>3</v>
      </c>
      <c r="I168" s="36">
        <f>C168/F168</f>
        <v>426374.77</v>
      </c>
      <c r="J168" s="36">
        <f t="shared" si="25"/>
        <v>901225</v>
      </c>
      <c r="K168" s="82">
        <f t="shared" si="26"/>
        <v>584658.18000000005</v>
      </c>
      <c r="L168" s="32">
        <f t="shared" si="29"/>
        <v>1.3071895424836602E-2</v>
      </c>
      <c r="M168" s="32">
        <f t="shared" si="30"/>
        <v>4.1841004184100415E-3</v>
      </c>
      <c r="N168" s="32">
        <f t="shared" si="31"/>
        <v>7.6530612244897957E-3</v>
      </c>
      <c r="O168" s="32">
        <f t="shared" si="24"/>
        <v>0.86224489795918391</v>
      </c>
      <c r="P168" s="30" t="str">
        <f t="shared" si="23"/>
        <v/>
      </c>
      <c r="Q168" s="22"/>
    </row>
    <row r="169" spans="1:41" x14ac:dyDescent="0.2">
      <c r="A169" s="22" t="s">
        <v>690</v>
      </c>
      <c r="B169" s="80" t="s">
        <v>713</v>
      </c>
      <c r="C169" s="23">
        <v>1809365.91</v>
      </c>
      <c r="D169" s="23">
        <v>859715.57000000007</v>
      </c>
      <c r="E169" s="23">
        <f t="shared" si="27"/>
        <v>2669081.48</v>
      </c>
      <c r="F169" s="30">
        <v>2</v>
      </c>
      <c r="G169" s="34">
        <v>1</v>
      </c>
      <c r="H169" s="77">
        <f t="shared" si="28"/>
        <v>3</v>
      </c>
      <c r="I169" s="36">
        <f>C169/F169</f>
        <v>904682.95499999996</v>
      </c>
      <c r="J169" s="36">
        <f t="shared" si="25"/>
        <v>859715.57000000007</v>
      </c>
      <c r="K169" s="82">
        <f t="shared" si="26"/>
        <v>889693.82666666666</v>
      </c>
      <c r="L169" s="32">
        <f t="shared" si="29"/>
        <v>1.3071895424836602E-2</v>
      </c>
      <c r="M169" s="32">
        <f t="shared" si="30"/>
        <v>4.1841004184100415E-3</v>
      </c>
      <c r="N169" s="32">
        <f t="shared" si="31"/>
        <v>7.6530612244897957E-3</v>
      </c>
      <c r="O169" s="32">
        <f t="shared" si="24"/>
        <v>0.86989795918367374</v>
      </c>
      <c r="P169" s="30" t="str">
        <f t="shared" si="23"/>
        <v/>
      </c>
      <c r="Q169" s="22"/>
    </row>
    <row r="170" spans="1:41" x14ac:dyDescent="0.2">
      <c r="A170" s="22" t="s">
        <v>696</v>
      </c>
      <c r="B170" s="80" t="s">
        <v>724</v>
      </c>
      <c r="C170" s="23">
        <v>890000</v>
      </c>
      <c r="D170" s="23">
        <v>591000.37</v>
      </c>
      <c r="E170" s="23">
        <f t="shared" si="27"/>
        <v>1481000.37</v>
      </c>
      <c r="F170" s="30">
        <v>2</v>
      </c>
      <c r="G170" s="34">
        <v>1</v>
      </c>
      <c r="H170" s="77">
        <f t="shared" si="28"/>
        <v>3</v>
      </c>
      <c r="I170" s="36">
        <f>C170/F170</f>
        <v>445000</v>
      </c>
      <c r="J170" s="36">
        <f t="shared" si="25"/>
        <v>591000.37</v>
      </c>
      <c r="K170" s="82">
        <f t="shared" si="26"/>
        <v>493666.79000000004</v>
      </c>
      <c r="L170" s="32">
        <f t="shared" si="29"/>
        <v>1.3071895424836602E-2</v>
      </c>
      <c r="M170" s="32">
        <f t="shared" si="30"/>
        <v>4.1841004184100415E-3</v>
      </c>
      <c r="N170" s="32">
        <f t="shared" si="31"/>
        <v>7.6530612244897957E-3</v>
      </c>
      <c r="O170" s="32">
        <f t="shared" si="24"/>
        <v>0.87755102040816357</v>
      </c>
      <c r="P170" s="30" t="str">
        <f t="shared" si="23"/>
        <v/>
      </c>
      <c r="Q170" s="22"/>
    </row>
    <row r="171" spans="1:41" x14ac:dyDescent="0.2">
      <c r="A171" s="22" t="s">
        <v>687</v>
      </c>
      <c r="B171" s="80" t="s">
        <v>747</v>
      </c>
      <c r="C171" s="23">
        <v>1384605.61</v>
      </c>
      <c r="D171" s="23">
        <v>405951.14</v>
      </c>
      <c r="E171" s="23">
        <f t="shared" si="27"/>
        <v>1790556.75</v>
      </c>
      <c r="F171" s="30">
        <v>2</v>
      </c>
      <c r="G171" s="34">
        <v>1</v>
      </c>
      <c r="H171" s="77">
        <f t="shared" si="28"/>
        <v>3</v>
      </c>
      <c r="I171" s="36">
        <f>C171/F171</f>
        <v>692302.80500000005</v>
      </c>
      <c r="J171" s="36">
        <f t="shared" si="25"/>
        <v>405951.14</v>
      </c>
      <c r="K171" s="82">
        <f t="shared" si="26"/>
        <v>596852.25</v>
      </c>
      <c r="L171" s="32">
        <f t="shared" si="29"/>
        <v>1.3071895424836602E-2</v>
      </c>
      <c r="M171" s="32">
        <f t="shared" si="30"/>
        <v>4.1841004184100415E-3</v>
      </c>
      <c r="N171" s="32">
        <f t="shared" si="31"/>
        <v>7.6530612244897957E-3</v>
      </c>
      <c r="O171" s="32">
        <f t="shared" si="24"/>
        <v>0.88520408163265341</v>
      </c>
      <c r="P171" s="30" t="str">
        <f t="shared" si="23"/>
        <v/>
      </c>
      <c r="Q171" s="22"/>
    </row>
    <row r="172" spans="1:41" x14ac:dyDescent="0.2">
      <c r="A172" s="22" t="s">
        <v>662</v>
      </c>
      <c r="B172" s="80" t="s">
        <v>736</v>
      </c>
      <c r="C172" s="23">
        <v>0</v>
      </c>
      <c r="D172" s="23">
        <v>1720469.31</v>
      </c>
      <c r="E172" s="23">
        <f t="shared" si="27"/>
        <v>1720469.31</v>
      </c>
      <c r="G172" s="34">
        <v>2</v>
      </c>
      <c r="H172" s="77">
        <f t="shared" si="28"/>
        <v>2</v>
      </c>
      <c r="I172" s="36"/>
      <c r="J172" s="36">
        <f t="shared" si="25"/>
        <v>860234.65500000003</v>
      </c>
      <c r="K172" s="82">
        <f t="shared" si="26"/>
        <v>860234.65500000003</v>
      </c>
      <c r="L172" s="32">
        <f t="shared" si="29"/>
        <v>0</v>
      </c>
      <c r="M172" s="32">
        <f t="shared" si="30"/>
        <v>8.368200836820083E-3</v>
      </c>
      <c r="N172" s="32">
        <f t="shared" si="31"/>
        <v>5.1020408163265302E-3</v>
      </c>
      <c r="O172" s="32">
        <f t="shared" si="24"/>
        <v>0.89030612244897989</v>
      </c>
      <c r="P172" s="30" t="str">
        <f t="shared" si="23"/>
        <v/>
      </c>
      <c r="Q172" s="22"/>
    </row>
    <row r="173" spans="1:41" x14ac:dyDescent="0.2">
      <c r="A173" s="22" t="s">
        <v>660</v>
      </c>
      <c r="B173" s="80" t="s">
        <v>773</v>
      </c>
      <c r="C173" s="23">
        <v>0</v>
      </c>
      <c r="D173" s="23">
        <v>1456356</v>
      </c>
      <c r="E173" s="23">
        <f t="shared" si="27"/>
        <v>1456356</v>
      </c>
      <c r="G173" s="34">
        <v>2</v>
      </c>
      <c r="H173" s="77">
        <f t="shared" si="28"/>
        <v>2</v>
      </c>
      <c r="I173" s="36"/>
      <c r="J173" s="36">
        <f t="shared" si="25"/>
        <v>728178</v>
      </c>
      <c r="K173" s="82">
        <f t="shared" si="26"/>
        <v>728178</v>
      </c>
      <c r="L173" s="32">
        <f t="shared" si="29"/>
        <v>0</v>
      </c>
      <c r="M173" s="32">
        <f t="shared" si="30"/>
        <v>8.368200836820083E-3</v>
      </c>
      <c r="N173" s="32">
        <f t="shared" si="31"/>
        <v>5.1020408163265302E-3</v>
      </c>
      <c r="O173" s="32">
        <f t="shared" si="24"/>
        <v>0.89540816326530637</v>
      </c>
      <c r="P173" s="30" t="str">
        <f t="shared" si="23"/>
        <v/>
      </c>
      <c r="Q173" s="22"/>
    </row>
    <row r="174" spans="1:41" x14ac:dyDescent="0.2">
      <c r="A174" s="22" t="s">
        <v>681</v>
      </c>
      <c r="B174" s="80" t="s">
        <v>719</v>
      </c>
      <c r="C174" s="23">
        <v>0</v>
      </c>
      <c r="D174" s="23">
        <v>1318919.75</v>
      </c>
      <c r="E174" s="23">
        <f t="shared" si="27"/>
        <v>1318919.75</v>
      </c>
      <c r="G174" s="34">
        <v>2</v>
      </c>
      <c r="H174" s="77">
        <f t="shared" si="28"/>
        <v>2</v>
      </c>
      <c r="I174" s="36"/>
      <c r="J174" s="36">
        <f t="shared" si="25"/>
        <v>659459.875</v>
      </c>
      <c r="K174" s="82">
        <f t="shared" si="26"/>
        <v>659459.875</v>
      </c>
      <c r="L174" s="32">
        <f t="shared" si="29"/>
        <v>0</v>
      </c>
      <c r="M174" s="32">
        <f t="shared" si="30"/>
        <v>8.368200836820083E-3</v>
      </c>
      <c r="N174" s="32">
        <f t="shared" si="31"/>
        <v>5.1020408163265302E-3</v>
      </c>
      <c r="O174" s="32">
        <f t="shared" si="24"/>
        <v>0.90051020408163285</v>
      </c>
      <c r="P174" s="30" t="str">
        <f t="shared" si="23"/>
        <v/>
      </c>
      <c r="Q174" s="22"/>
      <c r="U174" s="8"/>
      <c r="V174" s="23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">
      <c r="A175" s="22" t="s">
        <v>661</v>
      </c>
      <c r="B175" s="80" t="s">
        <v>774</v>
      </c>
      <c r="C175" s="23">
        <v>0</v>
      </c>
      <c r="D175" s="23">
        <v>1297109</v>
      </c>
      <c r="E175" s="23">
        <f t="shared" si="27"/>
        <v>1297109</v>
      </c>
      <c r="G175" s="34">
        <v>2</v>
      </c>
      <c r="H175" s="77">
        <f t="shared" si="28"/>
        <v>2</v>
      </c>
      <c r="I175" s="36"/>
      <c r="J175" s="36">
        <f t="shared" si="25"/>
        <v>648554.5</v>
      </c>
      <c r="K175" s="82">
        <f t="shared" si="26"/>
        <v>648554.5</v>
      </c>
      <c r="L175" s="32">
        <f t="shared" si="29"/>
        <v>0</v>
      </c>
      <c r="M175" s="32">
        <f t="shared" si="30"/>
        <v>8.368200836820083E-3</v>
      </c>
      <c r="N175" s="32">
        <f t="shared" si="31"/>
        <v>5.1020408163265302E-3</v>
      </c>
      <c r="O175" s="32">
        <f t="shared" si="24"/>
        <v>0.90561224489795933</v>
      </c>
      <c r="P175" s="30" t="str">
        <f t="shared" si="23"/>
        <v/>
      </c>
      <c r="Q175" s="22"/>
      <c r="U175" s="8"/>
      <c r="V175" s="23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">
      <c r="A176" s="22" t="s">
        <v>672</v>
      </c>
      <c r="B176" s="80" t="s">
        <v>776</v>
      </c>
      <c r="C176" s="23">
        <v>0</v>
      </c>
      <c r="D176" s="23">
        <v>1279905.5</v>
      </c>
      <c r="E176" s="23">
        <f t="shared" si="27"/>
        <v>1279905.5</v>
      </c>
      <c r="G176" s="34">
        <v>2</v>
      </c>
      <c r="H176" s="77">
        <f t="shared" si="28"/>
        <v>2</v>
      </c>
      <c r="I176" s="36"/>
      <c r="J176" s="36">
        <f t="shared" si="25"/>
        <v>639952.75</v>
      </c>
      <c r="K176" s="82">
        <f t="shared" si="26"/>
        <v>639952.75</v>
      </c>
      <c r="L176" s="32">
        <f t="shared" si="29"/>
        <v>0</v>
      </c>
      <c r="M176" s="32">
        <f t="shared" si="30"/>
        <v>8.368200836820083E-3</v>
      </c>
      <c r="N176" s="32">
        <f t="shared" si="31"/>
        <v>5.1020408163265302E-3</v>
      </c>
      <c r="O176" s="32">
        <f t="shared" si="24"/>
        <v>0.91071428571428581</v>
      </c>
      <c r="P176" s="30" t="str">
        <f t="shared" si="23"/>
        <v/>
      </c>
      <c r="Q176" s="22"/>
      <c r="U176" s="8"/>
      <c r="V176" s="33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">
      <c r="A177" s="22" t="s">
        <v>699</v>
      </c>
      <c r="B177" s="80" t="s">
        <v>727</v>
      </c>
      <c r="C177" s="23">
        <v>0</v>
      </c>
      <c r="D177" s="23">
        <v>1236715</v>
      </c>
      <c r="E177" s="23">
        <f t="shared" si="27"/>
        <v>1236715</v>
      </c>
      <c r="G177" s="34">
        <v>2</v>
      </c>
      <c r="H177" s="77">
        <f t="shared" si="28"/>
        <v>2</v>
      </c>
      <c r="I177" s="36"/>
      <c r="J177" s="36">
        <f t="shared" si="25"/>
        <v>618357.5</v>
      </c>
      <c r="K177" s="82">
        <f t="shared" si="26"/>
        <v>618357.5</v>
      </c>
      <c r="L177" s="32">
        <f t="shared" si="29"/>
        <v>0</v>
      </c>
      <c r="M177" s="32">
        <f t="shared" si="30"/>
        <v>8.368200836820083E-3</v>
      </c>
      <c r="N177" s="32">
        <f t="shared" si="31"/>
        <v>5.1020408163265302E-3</v>
      </c>
      <c r="O177" s="32">
        <f t="shared" si="24"/>
        <v>0.91581632653061229</v>
      </c>
      <c r="P177" s="30" t="str">
        <f t="shared" si="23"/>
        <v/>
      </c>
      <c r="Q177" s="22"/>
      <c r="U177" s="8"/>
      <c r="V177" s="23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</row>
    <row r="178" spans="1:41" x14ac:dyDescent="0.2">
      <c r="A178" s="22" t="s">
        <v>685</v>
      </c>
      <c r="B178" s="80" t="s">
        <v>745</v>
      </c>
      <c r="C178" s="23">
        <v>0</v>
      </c>
      <c r="D178" s="23">
        <v>1233624.3800000001</v>
      </c>
      <c r="E178" s="23">
        <f t="shared" si="27"/>
        <v>1233624.3800000001</v>
      </c>
      <c r="G178" s="34">
        <v>2</v>
      </c>
      <c r="H178" s="77">
        <f t="shared" si="28"/>
        <v>2</v>
      </c>
      <c r="I178" s="36"/>
      <c r="J178" s="36">
        <f t="shared" si="25"/>
        <v>616812.19000000006</v>
      </c>
      <c r="K178" s="82">
        <f t="shared" si="26"/>
        <v>616812.19000000006</v>
      </c>
      <c r="L178" s="32">
        <f t="shared" si="29"/>
        <v>0</v>
      </c>
      <c r="M178" s="32">
        <f t="shared" si="30"/>
        <v>8.368200836820083E-3</v>
      </c>
      <c r="N178" s="32">
        <f t="shared" si="31"/>
        <v>5.1020408163265302E-3</v>
      </c>
      <c r="O178" s="32">
        <f t="shared" si="24"/>
        <v>0.92091836734693877</v>
      </c>
      <c r="P178" s="30" t="str">
        <f t="shared" si="23"/>
        <v/>
      </c>
      <c r="Q178" s="22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</row>
    <row r="179" spans="1:41" x14ac:dyDescent="0.2">
      <c r="A179" s="22" t="s">
        <v>648</v>
      </c>
      <c r="B179" s="80" t="s">
        <v>762</v>
      </c>
      <c r="C179" s="23">
        <v>0</v>
      </c>
      <c r="D179" s="23">
        <v>1132480.5</v>
      </c>
      <c r="E179" s="23">
        <f t="shared" si="27"/>
        <v>1132480.5</v>
      </c>
      <c r="G179" s="34">
        <v>2</v>
      </c>
      <c r="H179" s="77">
        <f t="shared" si="28"/>
        <v>2</v>
      </c>
      <c r="I179" s="36"/>
      <c r="J179" s="36">
        <f t="shared" si="25"/>
        <v>566240.25</v>
      </c>
      <c r="K179" s="82">
        <f t="shared" si="26"/>
        <v>566240.25</v>
      </c>
      <c r="L179" s="32">
        <f t="shared" si="29"/>
        <v>0</v>
      </c>
      <c r="M179" s="32">
        <f t="shared" si="30"/>
        <v>8.368200836820083E-3</v>
      </c>
      <c r="N179" s="32">
        <f t="shared" si="31"/>
        <v>5.1020408163265302E-3</v>
      </c>
      <c r="O179" s="32">
        <f t="shared" si="24"/>
        <v>0.92602040816326525</v>
      </c>
      <c r="P179" s="30" t="str">
        <f t="shared" si="23"/>
        <v/>
      </c>
      <c r="Q179" s="22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</row>
    <row r="180" spans="1:41" x14ac:dyDescent="0.2">
      <c r="A180" s="22" t="s">
        <v>670</v>
      </c>
      <c r="B180" s="80" t="s">
        <v>744</v>
      </c>
      <c r="C180" s="23">
        <v>0</v>
      </c>
      <c r="D180" s="23">
        <v>948618</v>
      </c>
      <c r="E180" s="23">
        <f t="shared" si="27"/>
        <v>948618</v>
      </c>
      <c r="G180" s="34">
        <v>2</v>
      </c>
      <c r="H180" s="77">
        <f t="shared" si="28"/>
        <v>2</v>
      </c>
      <c r="I180" s="36"/>
      <c r="J180" s="36">
        <f t="shared" si="25"/>
        <v>474309</v>
      </c>
      <c r="K180" s="82">
        <f t="shared" si="26"/>
        <v>474309</v>
      </c>
      <c r="L180" s="32">
        <f t="shared" si="29"/>
        <v>0</v>
      </c>
      <c r="M180" s="32">
        <f t="shared" si="30"/>
        <v>8.368200836820083E-3</v>
      </c>
      <c r="N180" s="32">
        <f t="shared" si="31"/>
        <v>5.1020408163265302E-3</v>
      </c>
      <c r="O180" s="32">
        <f t="shared" si="24"/>
        <v>0.93112244897959173</v>
      </c>
      <c r="P180" s="30" t="str">
        <f t="shared" si="23"/>
        <v/>
      </c>
      <c r="Q180" s="22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</row>
    <row r="181" spans="1:41" x14ac:dyDescent="0.2">
      <c r="A181" s="22" t="s">
        <v>676</v>
      </c>
      <c r="B181" s="80" t="s">
        <v>778</v>
      </c>
      <c r="C181" s="23">
        <v>0</v>
      </c>
      <c r="D181" s="23">
        <v>891775.15</v>
      </c>
      <c r="E181" s="23">
        <f t="shared" si="27"/>
        <v>891775.15</v>
      </c>
      <c r="G181" s="34">
        <v>2</v>
      </c>
      <c r="H181" s="77">
        <f t="shared" si="28"/>
        <v>2</v>
      </c>
      <c r="I181" s="36"/>
      <c r="J181" s="36">
        <f t="shared" si="25"/>
        <v>445887.57500000001</v>
      </c>
      <c r="K181" s="82">
        <f t="shared" si="26"/>
        <v>445887.57500000001</v>
      </c>
      <c r="L181" s="32">
        <f t="shared" si="29"/>
        <v>0</v>
      </c>
      <c r="M181" s="32">
        <f t="shared" si="30"/>
        <v>8.368200836820083E-3</v>
      </c>
      <c r="N181" s="32">
        <f t="shared" si="31"/>
        <v>5.1020408163265302E-3</v>
      </c>
      <c r="O181" s="32">
        <f t="shared" si="24"/>
        <v>0.93622448979591821</v>
      </c>
      <c r="P181" s="30" t="str">
        <f t="shared" si="23"/>
        <v/>
      </c>
      <c r="Q181" s="22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</row>
    <row r="182" spans="1:41" x14ac:dyDescent="0.2">
      <c r="A182" s="22" t="s">
        <v>657</v>
      </c>
      <c r="B182" s="80" t="s">
        <v>770</v>
      </c>
      <c r="C182" s="23">
        <v>0</v>
      </c>
      <c r="D182" s="23">
        <v>853153.72</v>
      </c>
      <c r="E182" s="23">
        <f t="shared" si="27"/>
        <v>853153.72</v>
      </c>
      <c r="G182" s="34">
        <v>2</v>
      </c>
      <c r="H182" s="77">
        <f t="shared" si="28"/>
        <v>2</v>
      </c>
      <c r="I182" s="36"/>
      <c r="J182" s="36">
        <f t="shared" si="25"/>
        <v>426576.86</v>
      </c>
      <c r="K182" s="82">
        <f t="shared" si="26"/>
        <v>426576.86</v>
      </c>
      <c r="L182" s="32">
        <f t="shared" si="29"/>
        <v>0</v>
      </c>
      <c r="M182" s="32">
        <f t="shared" si="30"/>
        <v>8.368200836820083E-3</v>
      </c>
      <c r="N182" s="32">
        <f t="shared" si="31"/>
        <v>5.1020408163265302E-3</v>
      </c>
      <c r="O182" s="32">
        <f t="shared" si="24"/>
        <v>0.94132653061224469</v>
      </c>
      <c r="P182" s="30" t="str">
        <f t="shared" si="23"/>
        <v/>
      </c>
      <c r="Q182" s="22"/>
    </row>
    <row r="183" spans="1:41" x14ac:dyDescent="0.2">
      <c r="A183" s="22" t="s">
        <v>643</v>
      </c>
      <c r="B183" s="80" t="s">
        <v>758</v>
      </c>
      <c r="C183" s="23">
        <v>2055663.23</v>
      </c>
      <c r="D183" s="23">
        <v>537525.23</v>
      </c>
      <c r="E183" s="23">
        <f t="shared" si="27"/>
        <v>2593188.46</v>
      </c>
      <c r="F183" s="30">
        <v>1</v>
      </c>
      <c r="G183" s="34">
        <v>1</v>
      </c>
      <c r="H183" s="77">
        <f t="shared" si="28"/>
        <v>2</v>
      </c>
      <c r="I183" s="36">
        <f>C183/F183</f>
        <v>2055663.23</v>
      </c>
      <c r="J183" s="36">
        <f t="shared" si="25"/>
        <v>537525.23</v>
      </c>
      <c r="K183" s="82">
        <f t="shared" si="26"/>
        <v>1296594.23</v>
      </c>
      <c r="L183" s="32">
        <f t="shared" si="29"/>
        <v>6.5359477124183009E-3</v>
      </c>
      <c r="M183" s="32">
        <f t="shared" si="30"/>
        <v>4.1841004184100415E-3</v>
      </c>
      <c r="N183" s="32">
        <f t="shared" si="31"/>
        <v>5.1020408163265302E-3</v>
      </c>
      <c r="O183" s="32">
        <f t="shared" si="24"/>
        <v>0.94642857142857117</v>
      </c>
      <c r="P183" s="30" t="str">
        <f t="shared" si="23"/>
        <v/>
      </c>
      <c r="Q183" s="22"/>
    </row>
    <row r="184" spans="1:41" x14ac:dyDescent="0.2">
      <c r="A184" s="22" t="s">
        <v>692</v>
      </c>
      <c r="B184" s="80" t="s">
        <v>751</v>
      </c>
      <c r="C184" s="23">
        <v>1508449.72</v>
      </c>
      <c r="D184" s="23">
        <v>537310</v>
      </c>
      <c r="E184" s="23">
        <f t="shared" si="27"/>
        <v>2045759.72</v>
      </c>
      <c r="F184" s="34">
        <v>1</v>
      </c>
      <c r="G184" s="34">
        <v>1</v>
      </c>
      <c r="H184" s="77">
        <f t="shared" si="28"/>
        <v>2</v>
      </c>
      <c r="I184" s="36">
        <f>C184/F184</f>
        <v>1508449.72</v>
      </c>
      <c r="J184" s="36">
        <f t="shared" si="25"/>
        <v>537310</v>
      </c>
      <c r="K184" s="82">
        <f t="shared" si="26"/>
        <v>1022879.86</v>
      </c>
      <c r="L184" s="32">
        <f t="shared" si="29"/>
        <v>6.5359477124183009E-3</v>
      </c>
      <c r="M184" s="32">
        <f t="shared" si="30"/>
        <v>4.1841004184100415E-3</v>
      </c>
      <c r="N184" s="32">
        <f t="shared" si="31"/>
        <v>5.1020408163265302E-3</v>
      </c>
      <c r="O184" s="32">
        <f t="shared" si="24"/>
        <v>0.95153061224489766</v>
      </c>
      <c r="P184" s="30" t="str">
        <f t="shared" si="23"/>
        <v/>
      </c>
      <c r="Q184" s="22"/>
    </row>
    <row r="185" spans="1:41" x14ac:dyDescent="0.2">
      <c r="A185" s="22" t="s">
        <v>694</v>
      </c>
      <c r="B185" s="80" t="s">
        <v>722</v>
      </c>
      <c r="C185" s="23">
        <v>498572.9</v>
      </c>
      <c r="D185" s="23">
        <v>414906.10000000003</v>
      </c>
      <c r="E185" s="23">
        <f t="shared" si="27"/>
        <v>913479</v>
      </c>
      <c r="F185" s="30">
        <v>1</v>
      </c>
      <c r="G185" s="34">
        <v>1</v>
      </c>
      <c r="H185" s="77">
        <f t="shared" si="28"/>
        <v>2</v>
      </c>
      <c r="I185" s="36">
        <f>C185/F185</f>
        <v>498572.9</v>
      </c>
      <c r="J185" s="36">
        <f t="shared" si="25"/>
        <v>414906.10000000003</v>
      </c>
      <c r="K185" s="82">
        <f t="shared" si="26"/>
        <v>456739.5</v>
      </c>
      <c r="L185" s="32">
        <f t="shared" si="29"/>
        <v>6.5359477124183009E-3</v>
      </c>
      <c r="M185" s="32">
        <f t="shared" si="30"/>
        <v>4.1841004184100415E-3</v>
      </c>
      <c r="N185" s="32">
        <f t="shared" si="31"/>
        <v>5.1020408163265302E-3</v>
      </c>
      <c r="O185" s="32">
        <f t="shared" si="24"/>
        <v>0.95663265306122414</v>
      </c>
      <c r="P185" s="30" t="str">
        <f t="shared" si="23"/>
        <v/>
      </c>
      <c r="Q185" s="22"/>
    </row>
    <row r="186" spans="1:41" x14ac:dyDescent="0.2">
      <c r="A186" s="22" t="s">
        <v>695</v>
      </c>
      <c r="B186" s="80" t="s">
        <v>723</v>
      </c>
      <c r="C186" s="23">
        <v>2391458.75</v>
      </c>
      <c r="D186" s="23">
        <v>49770</v>
      </c>
      <c r="E186" s="23">
        <f t="shared" si="27"/>
        <v>2441228.75</v>
      </c>
      <c r="F186" s="34">
        <v>1</v>
      </c>
      <c r="G186" s="34">
        <v>1</v>
      </c>
      <c r="H186" s="77">
        <f t="shared" si="28"/>
        <v>2</v>
      </c>
      <c r="I186" s="36">
        <f>C186/F186</f>
        <v>2391458.75</v>
      </c>
      <c r="J186" s="36">
        <f t="shared" si="25"/>
        <v>49770</v>
      </c>
      <c r="K186" s="82">
        <f t="shared" si="26"/>
        <v>1220614.375</v>
      </c>
      <c r="L186" s="32">
        <f t="shared" si="29"/>
        <v>6.5359477124183009E-3</v>
      </c>
      <c r="M186" s="32">
        <f t="shared" si="30"/>
        <v>4.1841004184100415E-3</v>
      </c>
      <c r="N186" s="32">
        <f t="shared" si="31"/>
        <v>5.1020408163265302E-3</v>
      </c>
      <c r="O186" s="32">
        <f t="shared" si="24"/>
        <v>0.96173469387755062</v>
      </c>
      <c r="P186" s="30" t="str">
        <f t="shared" si="23"/>
        <v/>
      </c>
      <c r="Q186" s="22"/>
    </row>
    <row r="187" spans="1:41" x14ac:dyDescent="0.2">
      <c r="A187" s="22" t="s">
        <v>708</v>
      </c>
      <c r="B187" s="80" t="s">
        <v>729</v>
      </c>
      <c r="C187" s="23">
        <v>6444112.3799999999</v>
      </c>
      <c r="D187" s="23"/>
      <c r="E187" s="23">
        <f t="shared" si="27"/>
        <v>6444112.3799999999</v>
      </c>
      <c r="F187" s="30">
        <v>2</v>
      </c>
      <c r="G187" s="34"/>
      <c r="H187" s="77">
        <f t="shared" si="28"/>
        <v>2</v>
      </c>
      <c r="I187" s="36">
        <f>C187/F187</f>
        <v>3222056.19</v>
      </c>
      <c r="J187" s="36"/>
      <c r="K187" s="82">
        <f t="shared" ref="K187:K201" si="32">E187/H187</f>
        <v>3222056.19</v>
      </c>
      <c r="L187" s="32">
        <f t="shared" si="29"/>
        <v>1.3071895424836602E-2</v>
      </c>
      <c r="M187" s="32">
        <f t="shared" si="30"/>
        <v>0</v>
      </c>
      <c r="N187" s="32">
        <f t="shared" si="31"/>
        <v>5.1020408163265302E-3</v>
      </c>
      <c r="O187" s="32">
        <f t="shared" si="24"/>
        <v>0.9668367346938771</v>
      </c>
      <c r="P187" s="30" t="str">
        <f t="shared" si="23"/>
        <v/>
      </c>
      <c r="Q187" s="22"/>
    </row>
    <row r="188" spans="1:41" x14ac:dyDescent="0.2">
      <c r="A188" s="22" t="s">
        <v>679</v>
      </c>
      <c r="B188" s="80" t="s">
        <v>717</v>
      </c>
      <c r="C188" s="23">
        <v>0</v>
      </c>
      <c r="D188" s="23">
        <v>930402.50999999989</v>
      </c>
      <c r="E188" s="23">
        <f t="shared" si="27"/>
        <v>930402.50999999989</v>
      </c>
      <c r="G188" s="34">
        <v>1</v>
      </c>
      <c r="H188" s="77">
        <f t="shared" si="28"/>
        <v>1</v>
      </c>
      <c r="I188" s="36"/>
      <c r="J188" s="36">
        <f t="shared" ref="J188:J196" si="33">D188/G188</f>
        <v>930402.50999999989</v>
      </c>
      <c r="K188" s="82">
        <f t="shared" si="32"/>
        <v>930402.50999999989</v>
      </c>
      <c r="L188" s="32">
        <f t="shared" si="29"/>
        <v>0</v>
      </c>
      <c r="M188" s="32">
        <f t="shared" si="30"/>
        <v>4.1841004184100415E-3</v>
      </c>
      <c r="N188" s="32">
        <f t="shared" si="31"/>
        <v>2.5510204081632651E-3</v>
      </c>
      <c r="O188" s="32">
        <f t="shared" si="24"/>
        <v>0.96938775510204034</v>
      </c>
      <c r="P188" s="30" t="str">
        <f t="shared" si="23"/>
        <v/>
      </c>
      <c r="Q188" s="22"/>
    </row>
    <row r="189" spans="1:41" x14ac:dyDescent="0.2">
      <c r="A189" s="22" t="s">
        <v>649</v>
      </c>
      <c r="B189" s="80" t="s">
        <v>763</v>
      </c>
      <c r="C189" s="23">
        <v>0</v>
      </c>
      <c r="D189" s="23">
        <v>904145.25</v>
      </c>
      <c r="E189" s="23">
        <f t="shared" si="27"/>
        <v>904145.25</v>
      </c>
      <c r="G189" s="34">
        <v>1</v>
      </c>
      <c r="H189" s="77">
        <f t="shared" si="28"/>
        <v>1</v>
      </c>
      <c r="I189" s="36"/>
      <c r="J189" s="36">
        <f t="shared" si="33"/>
        <v>904145.25</v>
      </c>
      <c r="K189" s="82">
        <f t="shared" si="32"/>
        <v>904145.25</v>
      </c>
      <c r="L189" s="32">
        <f t="shared" si="29"/>
        <v>0</v>
      </c>
      <c r="M189" s="32">
        <f t="shared" si="30"/>
        <v>4.1841004184100415E-3</v>
      </c>
      <c r="N189" s="32">
        <f t="shared" si="31"/>
        <v>2.5510204081632651E-3</v>
      </c>
      <c r="O189" s="32">
        <f t="shared" si="24"/>
        <v>0.97193877551020358</v>
      </c>
      <c r="P189" s="30" t="str">
        <f t="shared" si="23"/>
        <v/>
      </c>
      <c r="Q189" s="22"/>
    </row>
    <row r="190" spans="1:41" ht="16.75" customHeight="1" x14ac:dyDescent="0.2">
      <c r="A190" s="22" t="s">
        <v>667</v>
      </c>
      <c r="B190" s="80" t="s">
        <v>741</v>
      </c>
      <c r="C190" s="23">
        <v>0</v>
      </c>
      <c r="D190" s="23">
        <v>789123.16</v>
      </c>
      <c r="E190" s="23">
        <f t="shared" si="27"/>
        <v>789123.16</v>
      </c>
      <c r="G190" s="34">
        <v>1</v>
      </c>
      <c r="H190" s="77">
        <f t="shared" si="28"/>
        <v>1</v>
      </c>
      <c r="I190" s="36"/>
      <c r="J190" s="36">
        <f t="shared" si="33"/>
        <v>789123.16</v>
      </c>
      <c r="K190" s="82">
        <f t="shared" si="32"/>
        <v>789123.16</v>
      </c>
      <c r="L190" s="32">
        <f t="shared" si="29"/>
        <v>0</v>
      </c>
      <c r="M190" s="32">
        <f t="shared" si="30"/>
        <v>4.1841004184100415E-3</v>
      </c>
      <c r="N190" s="32">
        <f t="shared" si="31"/>
        <v>2.5510204081632651E-3</v>
      </c>
      <c r="O190" s="32">
        <f t="shared" si="24"/>
        <v>0.97448979591836682</v>
      </c>
      <c r="P190" s="30" t="str">
        <f t="shared" si="23"/>
        <v/>
      </c>
      <c r="Q190" s="22"/>
    </row>
    <row r="191" spans="1:41" ht="16.75" customHeight="1" x14ac:dyDescent="0.2">
      <c r="A191" s="22" t="s">
        <v>654</v>
      </c>
      <c r="B191" s="80" t="s">
        <v>735</v>
      </c>
      <c r="C191" s="23">
        <v>0</v>
      </c>
      <c r="D191" s="23">
        <v>752447.2</v>
      </c>
      <c r="E191" s="23">
        <f t="shared" si="27"/>
        <v>752447.2</v>
      </c>
      <c r="G191" s="34">
        <v>1</v>
      </c>
      <c r="H191" s="77">
        <f t="shared" si="28"/>
        <v>1</v>
      </c>
      <c r="I191" s="36"/>
      <c r="J191" s="36">
        <f t="shared" si="33"/>
        <v>752447.2</v>
      </c>
      <c r="K191" s="82">
        <f t="shared" si="32"/>
        <v>752447.2</v>
      </c>
      <c r="L191" s="32">
        <f t="shared" si="29"/>
        <v>0</v>
      </c>
      <c r="M191" s="32">
        <f t="shared" si="30"/>
        <v>4.1841004184100415E-3</v>
      </c>
      <c r="N191" s="32">
        <f t="shared" si="31"/>
        <v>2.5510204081632651E-3</v>
      </c>
      <c r="O191" s="32">
        <f t="shared" si="24"/>
        <v>0.97704081632653006</v>
      </c>
      <c r="P191" s="30" t="str">
        <f t="shared" si="23"/>
        <v/>
      </c>
      <c r="Q191" s="22"/>
    </row>
    <row r="192" spans="1:41" ht="16.75" customHeight="1" x14ac:dyDescent="0.2">
      <c r="A192" s="22" t="s">
        <v>651</v>
      </c>
      <c r="B192" s="80" t="s">
        <v>765</v>
      </c>
      <c r="C192" s="23">
        <v>0</v>
      </c>
      <c r="D192" s="23">
        <v>684650</v>
      </c>
      <c r="E192" s="23">
        <f t="shared" si="27"/>
        <v>684650</v>
      </c>
      <c r="G192" s="34">
        <v>1</v>
      </c>
      <c r="H192" s="77">
        <f t="shared" si="28"/>
        <v>1</v>
      </c>
      <c r="I192" s="36"/>
      <c r="J192" s="36">
        <f t="shared" si="33"/>
        <v>684650</v>
      </c>
      <c r="K192" s="82">
        <f t="shared" si="32"/>
        <v>684650</v>
      </c>
      <c r="L192" s="32">
        <f t="shared" si="29"/>
        <v>0</v>
      </c>
      <c r="M192" s="32">
        <f t="shared" si="30"/>
        <v>4.1841004184100415E-3</v>
      </c>
      <c r="N192" s="32">
        <f t="shared" si="31"/>
        <v>2.5510204081632651E-3</v>
      </c>
      <c r="O192" s="32">
        <f t="shared" si="24"/>
        <v>0.9795918367346933</v>
      </c>
      <c r="P192" s="30" t="str">
        <f t="shared" si="23"/>
        <v/>
      </c>
      <c r="Q192" s="22"/>
    </row>
    <row r="193" spans="1:17" x14ac:dyDescent="0.2">
      <c r="A193" s="22" t="s">
        <v>702</v>
      </c>
      <c r="B193" s="80" t="s">
        <v>732</v>
      </c>
      <c r="C193" s="23">
        <v>0</v>
      </c>
      <c r="D193" s="23">
        <v>628239</v>
      </c>
      <c r="E193" s="23">
        <f t="shared" si="27"/>
        <v>628239</v>
      </c>
      <c r="G193" s="34">
        <v>1</v>
      </c>
      <c r="H193" s="77">
        <f t="shared" si="28"/>
        <v>1</v>
      </c>
      <c r="I193" s="36"/>
      <c r="J193" s="36">
        <f t="shared" si="33"/>
        <v>628239</v>
      </c>
      <c r="K193" s="82">
        <f t="shared" si="32"/>
        <v>628239</v>
      </c>
      <c r="L193" s="32">
        <f t="shared" si="29"/>
        <v>0</v>
      </c>
      <c r="M193" s="32">
        <f t="shared" si="30"/>
        <v>4.1841004184100415E-3</v>
      </c>
      <c r="N193" s="32">
        <f t="shared" si="31"/>
        <v>2.5510204081632651E-3</v>
      </c>
      <c r="O193" s="32">
        <f t="shared" si="24"/>
        <v>0.98214285714285654</v>
      </c>
      <c r="P193" s="30" t="str">
        <f t="shared" si="23"/>
        <v/>
      </c>
      <c r="Q193" s="22"/>
    </row>
    <row r="194" spans="1:17" x14ac:dyDescent="0.2">
      <c r="A194" s="22" t="s">
        <v>701</v>
      </c>
      <c r="B194" s="80" t="s">
        <v>731</v>
      </c>
      <c r="C194" s="23">
        <v>0</v>
      </c>
      <c r="D194" s="23">
        <v>462805</v>
      </c>
      <c r="E194" s="23">
        <f t="shared" si="27"/>
        <v>462805</v>
      </c>
      <c r="G194" s="34">
        <v>1</v>
      </c>
      <c r="H194" s="77">
        <f t="shared" si="28"/>
        <v>1</v>
      </c>
      <c r="I194" s="36"/>
      <c r="J194" s="36">
        <f t="shared" si="33"/>
        <v>462805</v>
      </c>
      <c r="K194" s="82">
        <f t="shared" si="32"/>
        <v>462805</v>
      </c>
      <c r="L194" s="32">
        <f t="shared" si="29"/>
        <v>0</v>
      </c>
      <c r="M194" s="32">
        <f t="shared" si="30"/>
        <v>4.1841004184100415E-3</v>
      </c>
      <c r="N194" s="32">
        <f t="shared" si="31"/>
        <v>2.5510204081632651E-3</v>
      </c>
      <c r="O194" s="32">
        <f t="shared" si="24"/>
        <v>0.98469387755101978</v>
      </c>
      <c r="P194" s="30" t="str">
        <f t="shared" si="23"/>
        <v/>
      </c>
      <c r="Q194" s="22"/>
    </row>
    <row r="195" spans="1:17" x14ac:dyDescent="0.2">
      <c r="A195" s="22" t="s">
        <v>668</v>
      </c>
      <c r="B195" s="80" t="s">
        <v>742</v>
      </c>
      <c r="C195" s="23">
        <v>0</v>
      </c>
      <c r="D195" s="23">
        <v>422286.15</v>
      </c>
      <c r="E195" s="23">
        <f t="shared" ref="E195:E201" si="34">SUM(C195:D195)</f>
        <v>422286.15</v>
      </c>
      <c r="G195" s="34">
        <v>1</v>
      </c>
      <c r="H195" s="77">
        <f t="shared" ref="H195:H201" si="35">SUM(F195:G195)</f>
        <v>1</v>
      </c>
      <c r="I195" s="36"/>
      <c r="J195" s="36">
        <f t="shared" si="33"/>
        <v>422286.15</v>
      </c>
      <c r="K195" s="82">
        <f t="shared" si="32"/>
        <v>422286.15</v>
      </c>
      <c r="L195" s="32">
        <f t="shared" ref="L195:L201" si="36">F195/$F$202</f>
        <v>0</v>
      </c>
      <c r="M195" s="32">
        <f t="shared" ref="M195:M201" si="37">G195/$G$202</f>
        <v>4.1841004184100415E-3</v>
      </c>
      <c r="N195" s="32">
        <f t="shared" ref="N195:N201" si="38">H195/$H$202</f>
        <v>2.5510204081632651E-3</v>
      </c>
      <c r="O195" s="32">
        <f t="shared" si="24"/>
        <v>0.98724489795918302</v>
      </c>
      <c r="P195" s="30" t="str">
        <f t="shared" si="23"/>
        <v/>
      </c>
      <c r="Q195" s="22"/>
    </row>
    <row r="196" spans="1:17" x14ac:dyDescent="0.2">
      <c r="A196" s="22" t="s">
        <v>650</v>
      </c>
      <c r="B196" s="80" t="s">
        <v>764</v>
      </c>
      <c r="C196" s="23">
        <v>0</v>
      </c>
      <c r="D196" s="23">
        <v>396720</v>
      </c>
      <c r="E196" s="23">
        <f t="shared" si="34"/>
        <v>396720</v>
      </c>
      <c r="G196" s="34">
        <v>1</v>
      </c>
      <c r="H196" s="77">
        <f t="shared" si="35"/>
        <v>1</v>
      </c>
      <c r="I196" s="36"/>
      <c r="J196" s="36">
        <f t="shared" si="33"/>
        <v>396720</v>
      </c>
      <c r="K196" s="82">
        <f t="shared" si="32"/>
        <v>396720</v>
      </c>
      <c r="L196" s="32">
        <f t="shared" si="36"/>
        <v>0</v>
      </c>
      <c r="M196" s="32">
        <f t="shared" si="37"/>
        <v>4.1841004184100415E-3</v>
      </c>
      <c r="N196" s="32">
        <f t="shared" si="38"/>
        <v>2.5510204081632651E-3</v>
      </c>
      <c r="O196" s="32">
        <f t="shared" si="24"/>
        <v>0.98979591836734626</v>
      </c>
      <c r="P196" s="30" t="str">
        <f t="shared" ref="P196:P201" si="39">IF(O196&lt;0.4001,"Ok","")</f>
        <v/>
      </c>
      <c r="Q196" s="22"/>
    </row>
    <row r="197" spans="1:17" x14ac:dyDescent="0.2">
      <c r="A197" s="22" t="s">
        <v>705</v>
      </c>
      <c r="B197" s="80" t="s">
        <v>712</v>
      </c>
      <c r="C197" s="23">
        <v>690510</v>
      </c>
      <c r="E197" s="23">
        <f t="shared" si="34"/>
        <v>690510</v>
      </c>
      <c r="F197" s="34">
        <v>1</v>
      </c>
      <c r="G197" s="34"/>
      <c r="H197" s="77">
        <f t="shared" si="35"/>
        <v>1</v>
      </c>
      <c r="I197" s="36">
        <f>C197/F197</f>
        <v>690510</v>
      </c>
      <c r="J197" s="36"/>
      <c r="K197" s="82">
        <f t="shared" si="32"/>
        <v>690510</v>
      </c>
      <c r="L197" s="32">
        <f t="shared" si="36"/>
        <v>6.5359477124183009E-3</v>
      </c>
      <c r="M197" s="32">
        <f t="shared" si="37"/>
        <v>0</v>
      </c>
      <c r="N197" s="32">
        <f t="shared" si="38"/>
        <v>2.5510204081632651E-3</v>
      </c>
      <c r="O197" s="32">
        <f t="shared" ref="O197:O201" si="40">O196+N197</f>
        <v>0.9923469387755095</v>
      </c>
      <c r="P197" s="30" t="str">
        <f t="shared" si="39"/>
        <v/>
      </c>
      <c r="Q197" s="22"/>
    </row>
    <row r="198" spans="1:17" x14ac:dyDescent="0.2">
      <c r="A198" s="22" t="s">
        <v>706</v>
      </c>
      <c r="B198" s="80" t="s">
        <v>721</v>
      </c>
      <c r="C198" s="23">
        <v>637252</v>
      </c>
      <c r="E198" s="23">
        <f t="shared" si="34"/>
        <v>637252</v>
      </c>
      <c r="F198" s="34">
        <v>1</v>
      </c>
      <c r="G198" s="34"/>
      <c r="H198" s="77">
        <f t="shared" si="35"/>
        <v>1</v>
      </c>
      <c r="I198" s="36">
        <f>C198/F198</f>
        <v>637252</v>
      </c>
      <c r="J198" s="36"/>
      <c r="K198" s="82">
        <f t="shared" si="32"/>
        <v>637252</v>
      </c>
      <c r="L198" s="32">
        <f t="shared" si="36"/>
        <v>6.5359477124183009E-3</v>
      </c>
      <c r="M198" s="32">
        <f t="shared" si="37"/>
        <v>0</v>
      </c>
      <c r="N198" s="32">
        <f t="shared" si="38"/>
        <v>2.5510204081632651E-3</v>
      </c>
      <c r="O198" s="32">
        <f t="shared" si="40"/>
        <v>0.99489795918367274</v>
      </c>
      <c r="P198" s="30" t="str">
        <f t="shared" si="39"/>
        <v/>
      </c>
      <c r="Q198" s="22"/>
    </row>
    <row r="199" spans="1:17" x14ac:dyDescent="0.2">
      <c r="A199" s="22" t="s">
        <v>707</v>
      </c>
      <c r="B199" s="80" t="s">
        <v>728</v>
      </c>
      <c r="C199" s="23">
        <v>1523043.8</v>
      </c>
      <c r="D199" s="23"/>
      <c r="E199" s="23">
        <f t="shared" si="34"/>
        <v>1523043.8</v>
      </c>
      <c r="F199" s="34">
        <v>1</v>
      </c>
      <c r="G199" s="34"/>
      <c r="H199" s="77">
        <f t="shared" si="35"/>
        <v>1</v>
      </c>
      <c r="I199" s="36">
        <f>C199/F199</f>
        <v>1523043.8</v>
      </c>
      <c r="J199" s="36"/>
      <c r="K199" s="82">
        <f t="shared" si="32"/>
        <v>1523043.8</v>
      </c>
      <c r="L199" s="32">
        <f t="shared" si="36"/>
        <v>6.5359477124183009E-3</v>
      </c>
      <c r="M199" s="32">
        <f t="shared" si="37"/>
        <v>0</v>
      </c>
      <c r="N199" s="32">
        <f t="shared" si="38"/>
        <v>2.5510204081632651E-3</v>
      </c>
      <c r="O199" s="32">
        <f t="shared" si="40"/>
        <v>0.99744897959183598</v>
      </c>
      <c r="P199" s="30" t="str">
        <f t="shared" si="39"/>
        <v/>
      </c>
      <c r="Q199" s="22"/>
    </row>
    <row r="200" spans="1:17" x14ac:dyDescent="0.2">
      <c r="A200" s="22" t="s">
        <v>703</v>
      </c>
      <c r="B200" s="80" t="s">
        <v>757</v>
      </c>
      <c r="C200" s="23">
        <v>1507049.44</v>
      </c>
      <c r="D200" s="23">
        <v>0</v>
      </c>
      <c r="E200" s="23">
        <f t="shared" si="34"/>
        <v>1507049.44</v>
      </c>
      <c r="F200" s="34">
        <v>1</v>
      </c>
      <c r="G200" s="34"/>
      <c r="H200" s="77">
        <f t="shared" si="35"/>
        <v>1</v>
      </c>
      <c r="I200" s="36">
        <f>C200/F200</f>
        <v>1507049.44</v>
      </c>
      <c r="J200" s="36"/>
      <c r="K200" s="82">
        <f t="shared" si="32"/>
        <v>1507049.44</v>
      </c>
      <c r="L200" s="32">
        <f t="shared" si="36"/>
        <v>6.5359477124183009E-3</v>
      </c>
      <c r="M200" s="32">
        <f t="shared" si="37"/>
        <v>0</v>
      </c>
      <c r="N200" s="32">
        <f t="shared" si="38"/>
        <v>2.5510204081632651E-3</v>
      </c>
      <c r="O200" s="32">
        <f t="shared" si="40"/>
        <v>0.99999999999999922</v>
      </c>
      <c r="P200" s="30" t="str">
        <f t="shared" si="39"/>
        <v/>
      </c>
      <c r="Q200" s="22"/>
    </row>
    <row r="201" spans="1:17" ht="16" thickBot="1" x14ac:dyDescent="0.25">
      <c r="A201" s="22" t="s">
        <v>704</v>
      </c>
      <c r="B201" s="81" t="s">
        <v>759</v>
      </c>
      <c r="C201" s="23">
        <v>709368.87</v>
      </c>
      <c r="D201" s="23">
        <v>0</v>
      </c>
      <c r="E201" s="23">
        <f t="shared" si="34"/>
        <v>709368.87</v>
      </c>
      <c r="G201" s="34"/>
      <c r="H201" s="78">
        <f t="shared" si="35"/>
        <v>0</v>
      </c>
      <c r="I201" s="36"/>
      <c r="J201" s="36"/>
      <c r="K201" s="83" t="e">
        <f t="shared" si="32"/>
        <v>#DIV/0!</v>
      </c>
      <c r="L201" s="32">
        <f t="shared" si="36"/>
        <v>0</v>
      </c>
      <c r="M201" s="32">
        <f t="shared" si="37"/>
        <v>0</v>
      </c>
      <c r="N201" s="32">
        <f t="shared" si="38"/>
        <v>0</v>
      </c>
      <c r="O201" s="32">
        <f t="shared" si="40"/>
        <v>0.99999999999999922</v>
      </c>
      <c r="P201" s="30" t="str">
        <f t="shared" si="39"/>
        <v/>
      </c>
      <c r="Q201" s="22"/>
    </row>
    <row r="202" spans="1:17" x14ac:dyDescent="0.2">
      <c r="A202" s="22"/>
      <c r="B202" s="30"/>
      <c r="C202" s="23">
        <f>SUM(C131:C201)</f>
        <v>98319159.770000026</v>
      </c>
      <c r="D202" s="23">
        <f>SUM(D131:D201)</f>
        <v>148640092.06999999</v>
      </c>
      <c r="E202" s="23">
        <f t="shared" ref="E202" si="41">SUM(C202:D202)</f>
        <v>246959251.84000003</v>
      </c>
      <c r="F202" s="34">
        <f t="shared" ref="F202:G202" si="42">SUM(F131:F201)</f>
        <v>153</v>
      </c>
      <c r="G202" s="34">
        <f t="shared" si="42"/>
        <v>239</v>
      </c>
      <c r="H202" s="77">
        <f t="shared" ref="H202" si="43">SUM(F202:G202)</f>
        <v>392</v>
      </c>
      <c r="J202" s="23"/>
      <c r="K202" s="82"/>
    </row>
    <row r="203" spans="1:17" x14ac:dyDescent="0.2">
      <c r="A203" s="22"/>
      <c r="B203" s="30"/>
      <c r="C203" s="23"/>
      <c r="D203" s="23"/>
      <c r="E203" s="34"/>
      <c r="F203" s="32"/>
    </row>
    <row r="204" spans="1:17" x14ac:dyDescent="0.2">
      <c r="A204" s="22"/>
      <c r="B204" s="30"/>
      <c r="C204" s="23"/>
      <c r="D204" s="23"/>
      <c r="E204" s="34"/>
      <c r="F204" s="141" t="s">
        <v>919</v>
      </c>
      <c r="G204" s="142"/>
      <c r="H204" s="142"/>
      <c r="I204" s="142"/>
      <c r="J204" s="143"/>
    </row>
    <row r="205" spans="1:17" ht="80" x14ac:dyDescent="0.2">
      <c r="A205" s="22"/>
      <c r="B205" s="30"/>
      <c r="C205" s="23"/>
      <c r="D205" s="23"/>
      <c r="E205" s="32"/>
      <c r="F205" s="49"/>
      <c r="G205" s="50" t="s">
        <v>920</v>
      </c>
      <c r="H205" s="50" t="s">
        <v>925</v>
      </c>
      <c r="I205" s="50" t="s">
        <v>930</v>
      </c>
      <c r="J205" s="51" t="s">
        <v>931</v>
      </c>
    </row>
    <row r="206" spans="1:17" x14ac:dyDescent="0.2">
      <c r="A206" s="22"/>
      <c r="B206" s="30"/>
      <c r="C206" s="23"/>
      <c r="D206" s="23"/>
      <c r="E206" s="32"/>
      <c r="F206" s="49" t="s">
        <v>924</v>
      </c>
      <c r="G206" s="52">
        <f>(SUMPRODUCT(C131:C201,F131:F201)/SUM(F131:F201))</f>
        <v>4827567.8644444458</v>
      </c>
      <c r="H206" s="52">
        <f>QUARTILE(I131:I201,2)</f>
        <v>661420.09</v>
      </c>
      <c r="I206" s="52">
        <f>QUARTILE(I131:I201,0)</f>
        <v>109115.09</v>
      </c>
      <c r="J206" s="53">
        <f>QUARTILE(I131:I201,4)</f>
        <v>3222056.19</v>
      </c>
    </row>
    <row r="207" spans="1:17" x14ac:dyDescent="0.2">
      <c r="A207" s="22"/>
      <c r="B207" s="30"/>
      <c r="C207" s="23"/>
      <c r="D207" s="23"/>
      <c r="E207" s="32"/>
      <c r="F207" s="54" t="s">
        <v>923</v>
      </c>
      <c r="G207" s="55">
        <f>(SUMPRODUCT(D131:D201,G131:G201)/SUM(G131:G201))</f>
        <v>5042940.1582426783</v>
      </c>
      <c r="H207" s="55">
        <f>QUARTILE(J144:J202,2)</f>
        <v>617584.84499999997</v>
      </c>
      <c r="I207" s="55">
        <f>QUARTILE(J131:J201,0)</f>
        <v>49770</v>
      </c>
      <c r="J207" s="56">
        <f>QUARTILE(J131:J201,4)</f>
        <v>990458.25</v>
      </c>
    </row>
    <row r="208" spans="1:17" x14ac:dyDescent="0.2">
      <c r="A208" s="22"/>
      <c r="B208" s="30"/>
      <c r="C208" s="23"/>
      <c r="D208" s="23"/>
      <c r="E208" s="32"/>
      <c r="F208" s="32"/>
    </row>
    <row r="209" spans="1:14" ht="16" thickBot="1" x14ac:dyDescent="0.25">
      <c r="A209" s="22"/>
      <c r="B209" s="30"/>
      <c r="C209" s="23"/>
      <c r="D209" s="23"/>
      <c r="E209" s="32"/>
      <c r="F209" s="32"/>
    </row>
    <row r="210" spans="1:14" x14ac:dyDescent="0.2">
      <c r="A210" s="92"/>
      <c r="B210" s="137" t="s">
        <v>241</v>
      </c>
      <c r="C210" s="138"/>
      <c r="D210" s="138"/>
      <c r="E210" s="138"/>
      <c r="F210" s="138"/>
      <c r="G210" s="138"/>
      <c r="H210" s="137" t="s">
        <v>636</v>
      </c>
      <c r="I210" s="138"/>
      <c r="J210" s="138"/>
      <c r="K210" s="138"/>
      <c r="L210" s="138"/>
      <c r="M210" s="139"/>
    </row>
    <row r="211" spans="1:14" x14ac:dyDescent="0.2">
      <c r="A211" s="93"/>
      <c r="B211" s="24" t="s">
        <v>236</v>
      </c>
      <c r="C211" s="57" t="s">
        <v>237</v>
      </c>
      <c r="D211" s="57" t="s">
        <v>945</v>
      </c>
      <c r="E211" s="57" t="s">
        <v>238</v>
      </c>
      <c r="F211" s="57" t="s">
        <v>239</v>
      </c>
      <c r="G211" s="57" t="s">
        <v>234</v>
      </c>
      <c r="H211" s="24" t="s">
        <v>236</v>
      </c>
      <c r="I211" s="57" t="s">
        <v>237</v>
      </c>
      <c r="J211" s="57" t="s">
        <v>945</v>
      </c>
      <c r="K211" s="57" t="s">
        <v>238</v>
      </c>
      <c r="L211" s="57" t="s">
        <v>239</v>
      </c>
      <c r="M211" s="58" t="s">
        <v>234</v>
      </c>
    </row>
    <row r="212" spans="1:14" x14ac:dyDescent="0.2">
      <c r="A212" s="24" t="s">
        <v>74</v>
      </c>
      <c r="B212" s="59">
        <f>'D4'!B103</f>
        <v>587390609.3499999</v>
      </c>
      <c r="C212" s="52">
        <f>'D4'!B106</f>
        <v>623381865.67000008</v>
      </c>
      <c r="D212" s="87">
        <f>SUM(B212:C212)</f>
        <v>1210772475.02</v>
      </c>
      <c r="E212" s="52">
        <f>'D4'!B109</f>
        <v>1861723.6500000001</v>
      </c>
      <c r="F212" s="52">
        <f>'D4'!B112</f>
        <v>60935728.140000001</v>
      </c>
      <c r="G212" s="52">
        <f>'D4'!B115</f>
        <v>40340278.739999995</v>
      </c>
      <c r="H212" s="59">
        <f>'D4'!W103</f>
        <v>37320494.840000004</v>
      </c>
      <c r="I212" s="52">
        <f>'D4'!W106</f>
        <v>49689170.590000011</v>
      </c>
      <c r="J212" s="87">
        <f>SUM(H212:I212)</f>
        <v>87009665.430000007</v>
      </c>
      <c r="K212" s="52">
        <f>'D4'!W109</f>
        <v>199149.84</v>
      </c>
      <c r="L212" s="52">
        <f>'D4'!W112</f>
        <v>2455324.62</v>
      </c>
      <c r="M212" s="60">
        <f>'D4'!W115</f>
        <v>14006174.239999996</v>
      </c>
    </row>
    <row r="213" spans="1:14" x14ac:dyDescent="0.2">
      <c r="A213" s="24" t="s">
        <v>83</v>
      </c>
      <c r="B213" s="59">
        <f>'D4'!B167</f>
        <v>299520073.64999998</v>
      </c>
      <c r="C213" s="52">
        <f>'D4'!B173</f>
        <v>451548472.59000003</v>
      </c>
      <c r="D213" s="87">
        <f t="shared" ref="D213:D224" si="44">SUM(B213:C213)</f>
        <v>751068546.24000001</v>
      </c>
      <c r="E213" s="52">
        <f>'D4'!B179</f>
        <v>880064.53</v>
      </c>
      <c r="F213" s="52">
        <f>'D4'!B185</f>
        <v>34724016.920000002</v>
      </c>
      <c r="G213" s="52">
        <f>'D4'!B191</f>
        <v>31858898.609999996</v>
      </c>
      <c r="H213" s="59">
        <f>'D4'!W167</f>
        <v>22944006.699999999</v>
      </c>
      <c r="I213" s="52">
        <f>'D4'!W173</f>
        <v>35065786.260000005</v>
      </c>
      <c r="J213" s="87">
        <f t="shared" ref="J213:J224" si="45">SUM(H213:I213)</f>
        <v>58009792.960000008</v>
      </c>
      <c r="K213" s="52">
        <f>'D4'!W179</f>
        <v>0</v>
      </c>
      <c r="L213" s="52">
        <f>'D4'!W185</f>
        <v>544750</v>
      </c>
      <c r="M213" s="60">
        <f>'D4'!W191</f>
        <v>12743191.530000001</v>
      </c>
      <c r="N213" s="31"/>
    </row>
    <row r="214" spans="1:14" x14ac:dyDescent="0.2">
      <c r="A214" s="24" t="s">
        <v>81</v>
      </c>
      <c r="B214" s="59">
        <f>'D4'!B130</f>
        <v>97494127.069999993</v>
      </c>
      <c r="C214" s="52">
        <f>'D4'!B137</f>
        <v>142884946.16999999</v>
      </c>
      <c r="D214" s="87">
        <f t="shared" si="44"/>
        <v>240379073.23999998</v>
      </c>
      <c r="E214" s="52">
        <f>'D4'!B144</f>
        <v>1039214.3099999999</v>
      </c>
      <c r="F214" s="52">
        <f>'D4'!B151</f>
        <v>17431855.73</v>
      </c>
      <c r="G214" s="52">
        <f>'D4'!B158</f>
        <v>6228215.4199999999</v>
      </c>
      <c r="H214" s="59">
        <f>'D4'!W130</f>
        <v>8007748.1200000001</v>
      </c>
      <c r="I214" s="52">
        <f>'D4'!W137</f>
        <v>16715321.069999998</v>
      </c>
      <c r="J214" s="87">
        <f t="shared" si="45"/>
        <v>24723069.189999998</v>
      </c>
      <c r="K214" s="52">
        <f>'D4'!W144</f>
        <v>199845</v>
      </c>
      <c r="L214" s="52">
        <f>'D4'!W151</f>
        <v>291522.5</v>
      </c>
      <c r="M214" s="60">
        <f>'D4'!W158</f>
        <v>1394915.4100000001</v>
      </c>
      <c r="N214" s="31"/>
    </row>
    <row r="215" spans="1:14" x14ac:dyDescent="0.2">
      <c r="A215" s="24" t="s">
        <v>86</v>
      </c>
      <c r="B215" s="59">
        <f>'D4'!B170</f>
        <v>113488765.07000001</v>
      </c>
      <c r="C215" s="52">
        <f>'D4'!B176</f>
        <v>134867626.66</v>
      </c>
      <c r="D215" s="87">
        <f t="shared" si="44"/>
        <v>248356391.73000002</v>
      </c>
      <c r="E215" s="52">
        <f>'D4'!B182</f>
        <v>478099.16</v>
      </c>
      <c r="F215" s="52">
        <f>'D4'!B188</f>
        <v>15880520.299999999</v>
      </c>
      <c r="G215" s="52">
        <f>'D4'!B194</f>
        <v>9197587.8000000007</v>
      </c>
      <c r="H215" s="59">
        <f>'D4'!W170</f>
        <v>11156557.1</v>
      </c>
      <c r="I215" s="52">
        <f>'D4'!W176</f>
        <v>14416736.719999999</v>
      </c>
      <c r="J215" s="87">
        <f t="shared" si="45"/>
        <v>25573293.82</v>
      </c>
      <c r="K215" s="52">
        <f>'D4'!W182</f>
        <v>0</v>
      </c>
      <c r="L215" s="52">
        <f>'D4'!W188</f>
        <v>1583557.45</v>
      </c>
      <c r="M215" s="60">
        <f>'D4'!W194</f>
        <v>3572442.66</v>
      </c>
      <c r="N215" s="31"/>
    </row>
    <row r="216" spans="1:14" x14ac:dyDescent="0.2">
      <c r="A216" s="24" t="s">
        <v>84</v>
      </c>
      <c r="B216" s="59">
        <f>'D4'!B168</f>
        <v>77189358.429999992</v>
      </c>
      <c r="C216" s="52">
        <f>'D4'!B174</f>
        <v>121996895.52000001</v>
      </c>
      <c r="D216" s="87">
        <f t="shared" si="44"/>
        <v>199186253.94999999</v>
      </c>
      <c r="E216" s="52">
        <f>'D4'!B180</f>
        <v>99900</v>
      </c>
      <c r="F216" s="52">
        <f>'D4'!B186</f>
        <v>6223089.9100000001</v>
      </c>
      <c r="G216" s="52">
        <f>'D4'!B192</f>
        <v>145000</v>
      </c>
      <c r="H216" s="59">
        <f>'D4'!W168</f>
        <v>3078297.63</v>
      </c>
      <c r="I216" s="52">
        <f>'D4'!W174</f>
        <v>6689049.4299999997</v>
      </c>
      <c r="J216" s="87">
        <f t="shared" si="45"/>
        <v>9767347.0599999987</v>
      </c>
      <c r="K216" s="52">
        <f>'D4'!W180</f>
        <v>0</v>
      </c>
      <c r="L216" s="52">
        <f>'D4'!W186</f>
        <v>702829.75</v>
      </c>
      <c r="M216" s="60">
        <f>'D4'!W192</f>
        <v>0</v>
      </c>
      <c r="N216" s="31"/>
    </row>
    <row r="217" spans="1:14" x14ac:dyDescent="0.2">
      <c r="A217" s="24" t="s">
        <v>82</v>
      </c>
      <c r="B217" s="59">
        <f>'D4'!B166</f>
        <v>51618365.189999998</v>
      </c>
      <c r="C217" s="52">
        <f>'D4'!B172</f>
        <v>72678132.329999998</v>
      </c>
      <c r="D217" s="87">
        <f t="shared" si="44"/>
        <v>124296497.52</v>
      </c>
      <c r="E217" s="52">
        <f>'D4'!B178</f>
        <v>0</v>
      </c>
      <c r="F217" s="52">
        <f>'D4'!B184</f>
        <v>7211877.9700000007</v>
      </c>
      <c r="G217" s="52">
        <f>'D4'!B190</f>
        <v>5822279.040000001</v>
      </c>
      <c r="H217" s="59">
        <f>'D4'!W166</f>
        <v>2187798.31</v>
      </c>
      <c r="I217" s="52">
        <f>'D4'!W172</f>
        <v>7015409.1400000006</v>
      </c>
      <c r="J217" s="87">
        <f t="shared" si="45"/>
        <v>9203207.4500000011</v>
      </c>
      <c r="K217" s="52">
        <f>'D4'!W178</f>
        <v>0</v>
      </c>
      <c r="L217" s="52">
        <f>'D4'!W184</f>
        <v>389675</v>
      </c>
      <c r="M217" s="60">
        <f>'D4'!W190</f>
        <v>1753575.75</v>
      </c>
      <c r="N217" s="31"/>
    </row>
    <row r="218" spans="1:14" x14ac:dyDescent="0.2">
      <c r="A218" s="24" t="s">
        <v>85</v>
      </c>
      <c r="B218" s="59">
        <f>'D4'!B169</f>
        <v>54612637.439999998</v>
      </c>
      <c r="C218" s="52">
        <f>'D4'!B175</f>
        <v>70344249.390000001</v>
      </c>
      <c r="D218" s="87">
        <f t="shared" si="44"/>
        <v>124956886.83</v>
      </c>
      <c r="E218" s="52">
        <f>'D4'!B181</f>
        <v>0</v>
      </c>
      <c r="F218" s="52">
        <f>'D4'!B187</f>
        <v>4275744.16</v>
      </c>
      <c r="G218" s="52">
        <f>'D4'!B193</f>
        <v>7419322.8599999994</v>
      </c>
      <c r="H218" s="59">
        <f>'D4'!W169</f>
        <v>6052582.1900000004</v>
      </c>
      <c r="I218" s="52">
        <f>'D4'!W175</f>
        <v>8663281.0700000003</v>
      </c>
      <c r="J218" s="87">
        <f t="shared" si="45"/>
        <v>14715863.260000002</v>
      </c>
      <c r="K218" s="52">
        <f>'D4'!W181</f>
        <v>0</v>
      </c>
      <c r="L218" s="52">
        <f>'D4'!W187</f>
        <v>0</v>
      </c>
      <c r="M218" s="60">
        <f>'D4'!W193</f>
        <v>1755966.01</v>
      </c>
      <c r="N218" s="31"/>
    </row>
    <row r="219" spans="1:14" x14ac:dyDescent="0.2">
      <c r="A219" s="24" t="s">
        <v>78</v>
      </c>
      <c r="B219" s="59">
        <f>'D4'!B127</f>
        <v>30256942.649999999</v>
      </c>
      <c r="C219" s="52">
        <f>'D4'!B134</f>
        <v>36795977.119999997</v>
      </c>
      <c r="D219" s="87">
        <f t="shared" si="44"/>
        <v>67052919.769999996</v>
      </c>
      <c r="E219" s="52">
        <f>'D4'!B141</f>
        <v>16250</v>
      </c>
      <c r="F219" s="52">
        <f>'D4'!B148</f>
        <v>1952179.6</v>
      </c>
      <c r="G219" s="52">
        <f>'D4'!B155</f>
        <v>3876953.91</v>
      </c>
      <c r="H219" s="59">
        <f>'D4'!W127</f>
        <v>3607620.15</v>
      </c>
      <c r="I219" s="52">
        <f>'D4'!W134</f>
        <v>5463766.0500000007</v>
      </c>
      <c r="J219" s="87">
        <f t="shared" si="45"/>
        <v>9071386.2000000011</v>
      </c>
      <c r="K219" s="52">
        <f>'D4'!W141</f>
        <v>0</v>
      </c>
      <c r="L219" s="52">
        <f>'D4'!W148</f>
        <v>0</v>
      </c>
      <c r="M219" s="60">
        <f>'D4'!W155</f>
        <v>1626649.48</v>
      </c>
      <c r="N219" s="31"/>
    </row>
    <row r="220" spans="1:14" x14ac:dyDescent="0.2">
      <c r="A220" s="24" t="s">
        <v>76</v>
      </c>
      <c r="B220" s="59">
        <f>'D4'!B125</f>
        <v>23217356.060000002</v>
      </c>
      <c r="C220" s="52">
        <f>'D4'!B132</f>
        <v>31750912.789999992</v>
      </c>
      <c r="D220" s="87">
        <f t="shared" si="44"/>
        <v>54968268.849999994</v>
      </c>
      <c r="E220" s="52">
        <f>'D4'!B139</f>
        <v>116092</v>
      </c>
      <c r="F220" s="52">
        <f>'D4'!B146</f>
        <v>2803234.94</v>
      </c>
      <c r="G220" s="52">
        <f>'D4'!B153</f>
        <v>1717690.17</v>
      </c>
      <c r="H220" s="59">
        <f>'D4'!W125</f>
        <v>1329922</v>
      </c>
      <c r="I220" s="52">
        <f>'D4'!W132</f>
        <v>4092810.9399999995</v>
      </c>
      <c r="J220" s="87">
        <f t="shared" si="45"/>
        <v>5422732.9399999995</v>
      </c>
      <c r="K220" s="52">
        <f>'D4'!W139</f>
        <v>0</v>
      </c>
      <c r="L220" s="52">
        <f>'D4'!W146</f>
        <v>0</v>
      </c>
      <c r="M220" s="60">
        <f>'D4'!W153</f>
        <v>1124980.17</v>
      </c>
      <c r="N220" s="31"/>
    </row>
    <row r="221" spans="1:14" x14ac:dyDescent="0.2">
      <c r="A221" s="24" t="s">
        <v>79</v>
      </c>
      <c r="B221" s="59">
        <f>'D4'!B128</f>
        <v>21428490.41</v>
      </c>
      <c r="C221" s="52">
        <f>'D4'!B135</f>
        <v>20512402.949999999</v>
      </c>
      <c r="D221" s="87">
        <f t="shared" si="44"/>
        <v>41940893.359999999</v>
      </c>
      <c r="E221" s="52">
        <f>'D4'!B142</f>
        <v>0</v>
      </c>
      <c r="F221" s="52">
        <f>'D4'!B149</f>
        <v>1665814.77</v>
      </c>
      <c r="G221" s="52">
        <f>'D4'!B156</f>
        <v>2186440.6900000004</v>
      </c>
      <c r="H221" s="59">
        <f>'D4'!W128</f>
        <v>590614.72</v>
      </c>
      <c r="I221" s="52">
        <f>'D4'!W135</f>
        <v>528864.80000000005</v>
      </c>
      <c r="J221" s="87">
        <f t="shared" si="45"/>
        <v>1119479.52</v>
      </c>
      <c r="K221" s="52">
        <f>'D4'!W142</f>
        <v>0</v>
      </c>
      <c r="L221" s="52">
        <f>'D4'!W149</f>
        <v>0</v>
      </c>
      <c r="M221" s="60">
        <f>'D4'!W156</f>
        <v>0</v>
      </c>
      <c r="N221" s="31"/>
    </row>
    <row r="222" spans="1:14" x14ac:dyDescent="0.2">
      <c r="A222" s="24" t="s">
        <v>80</v>
      </c>
      <c r="B222" s="59">
        <f>'D4'!B129</f>
        <v>15444625.810000001</v>
      </c>
      <c r="C222" s="52">
        <f>'D4'!B136</f>
        <v>16880929.850000001</v>
      </c>
      <c r="D222" s="87">
        <f t="shared" si="44"/>
        <v>32325555.660000004</v>
      </c>
      <c r="E222" s="52">
        <f>'D4'!B143</f>
        <v>79977.56</v>
      </c>
      <c r="F222" s="52">
        <f>'D4'!B150</f>
        <v>2202560.7800000003</v>
      </c>
      <c r="G222" s="52">
        <f>'D4'!B157</f>
        <v>3231514.55</v>
      </c>
      <c r="H222" s="59">
        <f>'D4'!W129</f>
        <v>590300</v>
      </c>
      <c r="I222" s="52">
        <f>'D4'!W136</f>
        <v>794831</v>
      </c>
      <c r="J222" s="87">
        <f t="shared" si="45"/>
        <v>1385131</v>
      </c>
      <c r="K222" s="52">
        <f>'D4'!W143</f>
        <v>0</v>
      </c>
      <c r="L222" s="52">
        <f>'D4'!W150</f>
        <v>63140</v>
      </c>
      <c r="M222" s="60">
        <f>'D4'!W157</f>
        <v>165223</v>
      </c>
      <c r="N222" s="31"/>
    </row>
    <row r="223" spans="1:14" x14ac:dyDescent="0.2">
      <c r="A223" s="24" t="s">
        <v>77</v>
      </c>
      <c r="B223" s="59">
        <f>'D4'!B126</f>
        <v>8907378.5099999998</v>
      </c>
      <c r="C223" s="52">
        <f>'D4'!B133</f>
        <v>7096906.9199999999</v>
      </c>
      <c r="D223" s="87">
        <f t="shared" si="44"/>
        <v>16004285.43</v>
      </c>
      <c r="E223" s="52">
        <f>'D4'!B140</f>
        <v>0</v>
      </c>
      <c r="F223" s="52">
        <f>'D4'!B147</f>
        <v>242600</v>
      </c>
      <c r="G223" s="52">
        <f>'D4'!B154</f>
        <v>3105459.43</v>
      </c>
      <c r="H223" s="59">
        <f>'D4'!W126</f>
        <v>418258.47</v>
      </c>
      <c r="I223" s="52">
        <f>'D4'!W133</f>
        <v>150000</v>
      </c>
      <c r="J223" s="87">
        <f t="shared" si="45"/>
        <v>568258.47</v>
      </c>
      <c r="K223" s="52">
        <f>'D4'!W140</f>
        <v>0</v>
      </c>
      <c r="L223" s="52">
        <f>'D4'!W147</f>
        <v>0</v>
      </c>
      <c r="M223" s="60">
        <f>'D4'!W154</f>
        <v>315460</v>
      </c>
      <c r="N223" s="31"/>
    </row>
    <row r="224" spans="1:14" x14ac:dyDescent="0.2">
      <c r="A224" s="24" t="s">
        <v>235</v>
      </c>
      <c r="B224" s="59">
        <f>'D4'!B104</f>
        <v>6074849.6200000001</v>
      </c>
      <c r="C224" s="52">
        <f>'D4'!B107</f>
        <v>5914286.8900000006</v>
      </c>
      <c r="D224" s="87">
        <f t="shared" si="44"/>
        <v>11989136.510000002</v>
      </c>
      <c r="E224" s="52">
        <f>'D4'!B110</f>
        <v>0</v>
      </c>
      <c r="F224" s="52">
        <f>'D4'!B113</f>
        <v>513813.7</v>
      </c>
      <c r="G224" s="52">
        <f>'D4'!B116</f>
        <v>1411289</v>
      </c>
      <c r="H224" s="59">
        <f>'D4'!W104</f>
        <v>0</v>
      </c>
      <c r="I224" s="52">
        <f>'D4'!W107</f>
        <v>0</v>
      </c>
      <c r="J224" s="87">
        <f t="shared" si="45"/>
        <v>0</v>
      </c>
      <c r="K224" s="52">
        <f>'D4'!W110</f>
        <v>0</v>
      </c>
      <c r="L224" s="52">
        <f>'D4'!W113</f>
        <v>0</v>
      </c>
      <c r="M224" s="60">
        <f>'D4'!W116</f>
        <v>395290</v>
      </c>
      <c r="N224" s="31"/>
    </row>
    <row r="225" spans="1:13" ht="16" thickBot="1" x14ac:dyDescent="0.25">
      <c r="A225" s="26"/>
      <c r="B225" s="61">
        <f>SUM(B212:B224)</f>
        <v>1386643579.26</v>
      </c>
      <c r="C225" s="62">
        <f>SUM(C212:C224)</f>
        <v>1736653604.8500004</v>
      </c>
      <c r="D225" s="88">
        <f>SUM(B225:C225)</f>
        <v>3123297184.1100006</v>
      </c>
      <c r="E225" s="62">
        <f t="shared" ref="E225:M225" si="46">SUM(E212:E224)</f>
        <v>4571321.21</v>
      </c>
      <c r="F225" s="62">
        <f t="shared" si="46"/>
        <v>156063036.91999999</v>
      </c>
      <c r="G225" s="62">
        <f t="shared" si="46"/>
        <v>116540930.22</v>
      </c>
      <c r="H225" s="61">
        <f t="shared" si="46"/>
        <v>97284200.230000004</v>
      </c>
      <c r="I225" s="62">
        <f t="shared" si="46"/>
        <v>149285027.07000005</v>
      </c>
      <c r="J225" s="88">
        <f t="shared" ref="J225" si="47">SUM(J212:J224)</f>
        <v>246569227.29999998</v>
      </c>
      <c r="K225" s="62">
        <f t="shared" si="46"/>
        <v>398994.83999999997</v>
      </c>
      <c r="L225" s="62">
        <f t="shared" si="46"/>
        <v>6030799.3200000003</v>
      </c>
      <c r="M225" s="63">
        <f t="shared" si="46"/>
        <v>38853868.249999993</v>
      </c>
    </row>
    <row r="226" spans="1:13" x14ac:dyDescent="0.2">
      <c r="A226" s="64"/>
      <c r="B226" s="65" t="s">
        <v>236</v>
      </c>
      <c r="C226" s="65" t="s">
        <v>237</v>
      </c>
      <c r="D226" s="65" t="s">
        <v>945</v>
      </c>
      <c r="E226" s="65" t="s">
        <v>238</v>
      </c>
      <c r="F226" s="65" t="s">
        <v>239</v>
      </c>
      <c r="G226" s="66" t="s">
        <v>234</v>
      </c>
    </row>
    <row r="227" spans="1:13" x14ac:dyDescent="0.2">
      <c r="A227" s="24" t="s">
        <v>74</v>
      </c>
      <c r="B227" s="25">
        <f t="shared" ref="B227:G227" si="48">H212/B212</f>
        <v>6.3536076753590701E-2</v>
      </c>
      <c r="C227" s="25">
        <f t="shared" si="48"/>
        <v>7.9709040840632975E-2</v>
      </c>
      <c r="D227" s="32">
        <f t="shared" si="48"/>
        <v>7.1862936451840595E-2</v>
      </c>
      <c r="E227" s="25">
        <f t="shared" si="48"/>
        <v>0.10697067741498582</v>
      </c>
      <c r="F227" s="25">
        <f t="shared" si="48"/>
        <v>4.0293678190878188E-2</v>
      </c>
      <c r="G227" s="28">
        <f t="shared" si="48"/>
        <v>0.34720073032395704</v>
      </c>
    </row>
    <row r="228" spans="1:13" x14ac:dyDescent="0.2">
      <c r="A228" s="24" t="s">
        <v>83</v>
      </c>
      <c r="B228" s="25">
        <f>H213/B213</f>
        <v>7.660256763561997E-2</v>
      </c>
      <c r="C228" s="25">
        <f>I213/C213</f>
        <v>7.7656748696034839E-2</v>
      </c>
      <c r="D228" s="32">
        <f>J213/D213</f>
        <v>7.7236349798442072E-2</v>
      </c>
      <c r="E228" s="25"/>
      <c r="F228" s="25">
        <f t="shared" ref="F228:F239" si="49">L213/F213</f>
        <v>1.5687989130262179E-2</v>
      </c>
      <c r="G228" s="28">
        <f t="shared" ref="G228:G239" si="50">M213/G213</f>
        <v>0.39998845176650638</v>
      </c>
    </row>
    <row r="229" spans="1:13" x14ac:dyDescent="0.2">
      <c r="A229" s="24" t="s">
        <v>81</v>
      </c>
      <c r="B229" s="25">
        <f t="shared" ref="B229:B239" si="51">H214/B214</f>
        <v>8.2135697407193578E-2</v>
      </c>
      <c r="C229" s="25">
        <f t="shared" ref="C229:C239" si="52">I214/C214</f>
        <v>0.11698447959740027</v>
      </c>
      <c r="D229" s="32">
        <f t="shared" ref="D229:D239" si="53">J214/D214</f>
        <v>0.10285033907804411</v>
      </c>
      <c r="E229" s="25">
        <f>K214/E214</f>
        <v>0.19230393392100231</v>
      </c>
      <c r="F229" s="25">
        <f t="shared" si="49"/>
        <v>1.6723549375084232E-2</v>
      </c>
      <c r="G229" s="28">
        <f t="shared" si="50"/>
        <v>0.22396711030910363</v>
      </c>
    </row>
    <row r="230" spans="1:13" x14ac:dyDescent="0.2">
      <c r="A230" s="24" t="s">
        <v>86</v>
      </c>
      <c r="B230" s="25">
        <f t="shared" si="51"/>
        <v>9.8305388142329517E-2</v>
      </c>
      <c r="C230" s="25">
        <f t="shared" si="52"/>
        <v>0.10689545799114902</v>
      </c>
      <c r="D230" s="32">
        <f t="shared" si="53"/>
        <v>0.10297014561156105</v>
      </c>
      <c r="E230" s="25"/>
      <c r="F230" s="25">
        <f t="shared" si="49"/>
        <v>9.9716975268121413E-2</v>
      </c>
      <c r="G230" s="28">
        <f t="shared" si="50"/>
        <v>0.38841082441202679</v>
      </c>
    </row>
    <row r="231" spans="1:13" x14ac:dyDescent="0.2">
      <c r="A231" s="24" t="s">
        <v>84</v>
      </c>
      <c r="B231" s="25">
        <f t="shared" si="51"/>
        <v>3.9879818832690359E-2</v>
      </c>
      <c r="C231" s="25">
        <f t="shared" si="52"/>
        <v>5.4829669242717788E-2</v>
      </c>
      <c r="D231" s="32">
        <f t="shared" si="53"/>
        <v>4.9036250576065414E-2</v>
      </c>
      <c r="E231" s="25">
        <f>K216/E216</f>
        <v>0</v>
      </c>
      <c r="F231" s="25">
        <f t="shared" si="49"/>
        <v>0.11293903192216613</v>
      </c>
      <c r="G231" s="28">
        <f t="shared" si="50"/>
        <v>0</v>
      </c>
    </row>
    <row r="232" spans="1:13" x14ac:dyDescent="0.2">
      <c r="A232" s="24" t="s">
        <v>82</v>
      </c>
      <c r="B232" s="25">
        <f t="shared" si="51"/>
        <v>4.2384106934557492E-2</v>
      </c>
      <c r="C232" s="25">
        <f t="shared" si="52"/>
        <v>9.6527097148645186E-2</v>
      </c>
      <c r="D232" s="32">
        <f t="shared" si="53"/>
        <v>7.4042371536005305E-2</v>
      </c>
      <c r="E232" s="25"/>
      <c r="F232" s="25">
        <f t="shared" si="49"/>
        <v>5.4032389569120785E-2</v>
      </c>
      <c r="G232" s="28">
        <f t="shared" si="50"/>
        <v>0.30118373543292071</v>
      </c>
    </row>
    <row r="233" spans="1:13" x14ac:dyDescent="0.2">
      <c r="A233" s="24" t="s">
        <v>85</v>
      </c>
      <c r="B233" s="25">
        <f t="shared" si="51"/>
        <v>0.11082750208959695</v>
      </c>
      <c r="C233" s="25">
        <f t="shared" si="52"/>
        <v>0.12315549807020267</v>
      </c>
      <c r="D233" s="32">
        <f t="shared" si="53"/>
        <v>0.1177675247305135</v>
      </c>
      <c r="E233" s="25" t="e">
        <f>K218/E218</f>
        <v>#DIV/0!</v>
      </c>
      <c r="F233" s="25">
        <f t="shared" si="49"/>
        <v>0</v>
      </c>
      <c r="G233" s="28">
        <f t="shared" si="50"/>
        <v>0.23667469971781227</v>
      </c>
    </row>
    <row r="234" spans="1:13" x14ac:dyDescent="0.2">
      <c r="A234" s="24" t="s">
        <v>78</v>
      </c>
      <c r="B234" s="25">
        <f t="shared" si="51"/>
        <v>0.11923280523519782</v>
      </c>
      <c r="C234" s="25">
        <f t="shared" si="52"/>
        <v>0.14848813586826148</v>
      </c>
      <c r="D234" s="32">
        <f t="shared" si="53"/>
        <v>0.13528696783251207</v>
      </c>
      <c r="E234" s="25">
        <f>K219/E219</f>
        <v>0</v>
      </c>
      <c r="F234" s="25">
        <f t="shared" si="49"/>
        <v>0</v>
      </c>
      <c r="G234" s="28">
        <f t="shared" si="50"/>
        <v>0.41956894968606939</v>
      </c>
    </row>
    <row r="235" spans="1:13" x14ac:dyDescent="0.2">
      <c r="A235" s="24" t="s">
        <v>76</v>
      </c>
      <c r="B235" s="25">
        <f t="shared" si="51"/>
        <v>5.7281371598174986E-2</v>
      </c>
      <c r="C235" s="25">
        <f t="shared" si="52"/>
        <v>0.12890372529034938</v>
      </c>
      <c r="D235" s="32">
        <f t="shared" si="53"/>
        <v>9.8652059696437033E-2</v>
      </c>
      <c r="E235" s="25"/>
      <c r="F235" s="25">
        <f t="shared" si="49"/>
        <v>0</v>
      </c>
      <c r="G235" s="28">
        <f t="shared" si="50"/>
        <v>0.6549377702964907</v>
      </c>
    </row>
    <row r="236" spans="1:13" x14ac:dyDescent="0.2">
      <c r="A236" s="24" t="s">
        <v>79</v>
      </c>
      <c r="B236" s="25">
        <f t="shared" si="51"/>
        <v>2.7562124475384357E-2</v>
      </c>
      <c r="C236" s="25">
        <f t="shared" si="52"/>
        <v>2.5782683837146447E-2</v>
      </c>
      <c r="D236" s="32">
        <f t="shared" si="53"/>
        <v>2.6691837734378675E-2</v>
      </c>
      <c r="E236" s="25" t="e">
        <f>K221/E221</f>
        <v>#DIV/0!</v>
      </c>
      <c r="F236" s="25">
        <f t="shared" si="49"/>
        <v>0</v>
      </c>
      <c r="G236" s="28">
        <f t="shared" si="50"/>
        <v>0</v>
      </c>
    </row>
    <row r="237" spans="1:13" x14ac:dyDescent="0.2">
      <c r="A237" s="24" t="s">
        <v>80</v>
      </c>
      <c r="B237" s="25">
        <f t="shared" si="51"/>
        <v>3.822041448345067E-2</v>
      </c>
      <c r="C237" s="25">
        <f t="shared" si="52"/>
        <v>4.708455085488078E-2</v>
      </c>
      <c r="D237" s="32">
        <f t="shared" si="53"/>
        <v>4.28494103726723E-2</v>
      </c>
      <c r="E237" s="25">
        <f>K222/E222</f>
        <v>0</v>
      </c>
      <c r="F237" s="25">
        <f t="shared" si="49"/>
        <v>2.8666632300607838E-2</v>
      </c>
      <c r="G237" s="28">
        <f t="shared" si="50"/>
        <v>5.1128657304049585E-2</v>
      </c>
    </row>
    <row r="238" spans="1:13" x14ac:dyDescent="0.2">
      <c r="A238" s="24" t="s">
        <v>77</v>
      </c>
      <c r="B238" s="25">
        <f t="shared" si="51"/>
        <v>4.6956404685220901E-2</v>
      </c>
      <c r="C238" s="25">
        <f t="shared" si="52"/>
        <v>2.1135968343797863E-2</v>
      </c>
      <c r="D238" s="32">
        <f t="shared" si="53"/>
        <v>3.550664429758299E-2</v>
      </c>
      <c r="E238" s="25"/>
      <c r="F238" s="25">
        <f t="shared" si="49"/>
        <v>0</v>
      </c>
      <c r="G238" s="28">
        <f t="shared" si="50"/>
        <v>0.10158239291504767</v>
      </c>
    </row>
    <row r="239" spans="1:13" ht="16" thickBot="1" x14ac:dyDescent="0.25">
      <c r="A239" s="26" t="s">
        <v>235</v>
      </c>
      <c r="B239" s="27">
        <f t="shared" si="51"/>
        <v>0</v>
      </c>
      <c r="C239" s="27">
        <f t="shared" si="52"/>
        <v>0</v>
      </c>
      <c r="D239" s="27">
        <f t="shared" si="53"/>
        <v>0</v>
      </c>
      <c r="E239" s="27" t="e">
        <f>K224/E224</f>
        <v>#DIV/0!</v>
      </c>
      <c r="F239" s="27">
        <f t="shared" si="49"/>
        <v>0</v>
      </c>
      <c r="G239" s="29">
        <f t="shared" si="50"/>
        <v>0.28009146248571343</v>
      </c>
    </row>
    <row r="241" spans="1:4" ht="16" thickBot="1" x14ac:dyDescent="0.25"/>
    <row r="242" spans="1:4" x14ac:dyDescent="0.2">
      <c r="A242" s="64"/>
      <c r="B242" s="65" t="s">
        <v>236</v>
      </c>
      <c r="C242" s="65" t="s">
        <v>237</v>
      </c>
      <c r="D242" s="65" t="s">
        <v>945</v>
      </c>
    </row>
    <row r="243" spans="1:4" x14ac:dyDescent="0.2">
      <c r="A243" s="24" t="s">
        <v>78</v>
      </c>
      <c r="B243" s="25">
        <v>0.11923280523519782</v>
      </c>
      <c r="C243" s="25">
        <v>0.14848813586826148</v>
      </c>
      <c r="D243" s="32">
        <v>0.13528696783251207</v>
      </c>
    </row>
    <row r="244" spans="1:4" x14ac:dyDescent="0.2">
      <c r="A244" s="24" t="s">
        <v>85</v>
      </c>
      <c r="B244" s="25">
        <v>0.11082750208959695</v>
      </c>
      <c r="C244" s="25">
        <v>0.12315549807020267</v>
      </c>
      <c r="D244" s="32">
        <v>0.1177675247305135</v>
      </c>
    </row>
    <row r="245" spans="1:4" x14ac:dyDescent="0.2">
      <c r="A245" s="24" t="s">
        <v>86</v>
      </c>
      <c r="B245" s="25">
        <v>9.8305388142329517E-2</v>
      </c>
      <c r="C245" s="25">
        <v>0.10689545799114902</v>
      </c>
      <c r="D245" s="32">
        <v>0.10297014561156105</v>
      </c>
    </row>
    <row r="246" spans="1:4" x14ac:dyDescent="0.2">
      <c r="A246" s="24" t="s">
        <v>81</v>
      </c>
      <c r="B246" s="25">
        <v>8.2135697407193578E-2</v>
      </c>
      <c r="C246" s="25">
        <v>0.11698447959740027</v>
      </c>
      <c r="D246" s="32">
        <v>0.10285033907804411</v>
      </c>
    </row>
    <row r="247" spans="1:4" x14ac:dyDescent="0.2">
      <c r="A247" s="24" t="s">
        <v>76</v>
      </c>
      <c r="B247" s="25">
        <v>5.7281371598174986E-2</v>
      </c>
      <c r="C247" s="25">
        <v>0.12890372529034938</v>
      </c>
      <c r="D247" s="32">
        <v>9.8652059696437033E-2</v>
      </c>
    </row>
    <row r="248" spans="1:4" x14ac:dyDescent="0.2">
      <c r="A248" s="24" t="s">
        <v>83</v>
      </c>
      <c r="B248" s="25">
        <v>7.660256763561997E-2</v>
      </c>
      <c r="C248" s="25">
        <v>7.7656748696034839E-2</v>
      </c>
      <c r="D248" s="32">
        <v>7.7236349798442072E-2</v>
      </c>
    </row>
    <row r="249" spans="1:4" x14ac:dyDescent="0.2">
      <c r="A249" s="24" t="s">
        <v>82</v>
      </c>
      <c r="B249" s="25">
        <v>4.2384106934557492E-2</v>
      </c>
      <c r="C249" s="25">
        <v>9.6527097148645186E-2</v>
      </c>
      <c r="D249" s="32">
        <v>7.4042371536005305E-2</v>
      </c>
    </row>
    <row r="250" spans="1:4" x14ac:dyDescent="0.2">
      <c r="A250" s="24" t="s">
        <v>74</v>
      </c>
      <c r="B250" s="25">
        <v>6.3536076753590701E-2</v>
      </c>
      <c r="C250" s="25">
        <v>7.9709040840632975E-2</v>
      </c>
      <c r="D250" s="32">
        <v>7.1862936451840595E-2</v>
      </c>
    </row>
    <row r="251" spans="1:4" x14ac:dyDescent="0.2">
      <c r="A251" s="24" t="s">
        <v>84</v>
      </c>
      <c r="B251" s="25">
        <v>3.9879818832690359E-2</v>
      </c>
      <c r="C251" s="25">
        <v>5.4829669242717788E-2</v>
      </c>
      <c r="D251" s="32">
        <v>4.9036250576065414E-2</v>
      </c>
    </row>
    <row r="252" spans="1:4" x14ac:dyDescent="0.2">
      <c r="A252" s="24" t="s">
        <v>80</v>
      </c>
      <c r="B252" s="25">
        <v>3.822041448345067E-2</v>
      </c>
      <c r="C252" s="25">
        <v>4.708455085488078E-2</v>
      </c>
      <c r="D252" s="32">
        <v>4.28494103726723E-2</v>
      </c>
    </row>
    <row r="253" spans="1:4" x14ac:dyDescent="0.2">
      <c r="A253" s="24" t="s">
        <v>77</v>
      </c>
      <c r="B253" s="25">
        <v>4.6956404685220901E-2</v>
      </c>
      <c r="C253" s="25">
        <v>2.1135968343797863E-2</v>
      </c>
      <c r="D253" s="32">
        <v>3.550664429758299E-2</v>
      </c>
    </row>
    <row r="254" spans="1:4" x14ac:dyDescent="0.2">
      <c r="A254" s="24" t="s">
        <v>79</v>
      </c>
      <c r="B254" s="25">
        <v>2.7562124475384357E-2</v>
      </c>
      <c r="C254" s="25">
        <v>2.5782683837146447E-2</v>
      </c>
      <c r="D254" s="32">
        <v>2.6691837734378675E-2</v>
      </c>
    </row>
    <row r="255" spans="1:4" ht="16" thickBot="1" x14ac:dyDescent="0.25">
      <c r="A255" s="26" t="s">
        <v>235</v>
      </c>
      <c r="B255" s="27">
        <v>0</v>
      </c>
      <c r="C255" s="27">
        <v>0</v>
      </c>
      <c r="D255" s="27">
        <v>0</v>
      </c>
    </row>
  </sheetData>
  <sortState xmlns:xlrd2="http://schemas.microsoft.com/office/spreadsheetml/2017/richdata2" ref="A131:P201">
    <sortCondition descending="1" ref="H131:H201"/>
  </sortState>
  <mergeCells count="4">
    <mergeCell ref="A83:G83"/>
    <mergeCell ref="F204:J204"/>
    <mergeCell ref="H210:M210"/>
    <mergeCell ref="B210:G210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20CEB-977C-4404-B712-71008362CAAE}">
  <dimension ref="A1:AW222"/>
  <sheetViews>
    <sheetView topLeftCell="A125" zoomScale="68" zoomScaleNormal="70" workbookViewId="0">
      <selection activeCell="A128" sqref="A128"/>
    </sheetView>
  </sheetViews>
  <sheetFormatPr baseColWidth="10" defaultColWidth="8.83203125" defaultRowHeight="15" x14ac:dyDescent="0.2"/>
  <cols>
    <col min="1" max="1" width="35.83203125" style="30" customWidth="1"/>
    <col min="2" max="2" width="20.33203125" style="15" bestFit="1" customWidth="1"/>
    <col min="3" max="3" width="16.83203125" style="30" customWidth="1"/>
    <col min="4" max="4" width="17.83203125" style="30" customWidth="1"/>
    <col min="5" max="5" width="16.33203125" style="30" customWidth="1"/>
    <col min="6" max="6" width="17.83203125" style="30" customWidth="1"/>
    <col min="7" max="7" width="16" style="30" customWidth="1"/>
    <col min="8" max="8" width="20" style="30" customWidth="1"/>
    <col min="9" max="9" width="17.1640625" style="30" customWidth="1"/>
    <col min="10" max="10" width="17.33203125" style="30" customWidth="1"/>
    <col min="11" max="11" width="11.33203125" style="30" customWidth="1"/>
    <col min="12" max="12" width="12.5" style="30" customWidth="1"/>
    <col min="13" max="13" width="8.83203125" style="30" customWidth="1"/>
    <col min="14" max="14" width="8.83203125" style="30"/>
    <col min="15" max="15" width="11.83203125" style="30" customWidth="1"/>
    <col min="16" max="17" width="8.83203125" style="30"/>
    <col min="18" max="18" width="12.33203125" style="30" customWidth="1"/>
    <col min="19" max="20" width="8.83203125" style="30"/>
    <col min="21" max="21" width="15.1640625" style="30" customWidth="1"/>
    <col min="22" max="23" width="8.83203125" style="30"/>
    <col min="24" max="24" width="13.83203125" style="30" customWidth="1"/>
    <col min="25" max="26" width="8.83203125" style="30"/>
    <col min="27" max="27" width="13.5" style="30" customWidth="1"/>
    <col min="28" max="29" width="8.83203125" style="30"/>
    <col min="30" max="30" width="12.83203125" style="30" customWidth="1"/>
    <col min="31" max="32" width="8.83203125" style="30"/>
    <col min="33" max="33" width="13.1640625" style="30" customWidth="1"/>
    <col min="34" max="35" width="8.83203125" style="30"/>
    <col min="36" max="36" width="12.83203125" style="30" customWidth="1"/>
    <col min="37" max="38" width="8.83203125" style="30"/>
    <col min="39" max="39" width="12.83203125" style="30" customWidth="1"/>
    <col min="40" max="41" width="8.83203125" style="30"/>
    <col min="42" max="42" width="15.5" style="30" customWidth="1"/>
    <col min="43" max="44" width="8.83203125" style="30"/>
    <col min="45" max="45" width="13.33203125" style="30" customWidth="1"/>
    <col min="46" max="47" width="8.83203125" style="30"/>
    <col min="48" max="48" width="12.83203125" style="30" customWidth="1"/>
    <col min="49" max="16384" width="8.83203125" style="30"/>
  </cols>
  <sheetData>
    <row r="1" spans="1:48" ht="160" x14ac:dyDescent="0.25">
      <c r="A1" s="129" t="s">
        <v>957</v>
      </c>
    </row>
    <row r="2" spans="1:48" x14ac:dyDescent="0.2">
      <c r="A2" s="30" t="s">
        <v>0</v>
      </c>
      <c r="B2" s="15" t="s">
        <v>1</v>
      </c>
      <c r="K2" s="30" t="s">
        <v>74</v>
      </c>
      <c r="N2" s="30" t="s">
        <v>75</v>
      </c>
      <c r="Q2" s="30" t="s">
        <v>76</v>
      </c>
      <c r="T2" s="30" t="s">
        <v>77</v>
      </c>
      <c r="W2" s="30" t="s">
        <v>78</v>
      </c>
      <c r="Z2" s="30" t="s">
        <v>79</v>
      </c>
      <c r="AC2" s="30" t="s">
        <v>80</v>
      </c>
      <c r="AF2" s="30" t="s">
        <v>81</v>
      </c>
      <c r="AI2" s="30" t="s">
        <v>82</v>
      </c>
      <c r="AL2" s="30" t="s">
        <v>83</v>
      </c>
      <c r="AO2" s="30" t="s">
        <v>84</v>
      </c>
      <c r="AR2" s="30" t="s">
        <v>85</v>
      </c>
      <c r="AU2" s="30" t="s">
        <v>86</v>
      </c>
    </row>
    <row r="3" spans="1:48" x14ac:dyDescent="0.2">
      <c r="A3" s="30" t="s">
        <v>15</v>
      </c>
      <c r="B3" s="1">
        <v>1221446.25</v>
      </c>
      <c r="K3" s="30" t="s">
        <v>0</v>
      </c>
      <c r="L3" s="15" t="s">
        <v>1</v>
      </c>
      <c r="M3" s="15"/>
      <c r="N3" s="30" t="s">
        <v>0</v>
      </c>
      <c r="O3" s="15" t="s">
        <v>1</v>
      </c>
      <c r="P3" s="15"/>
      <c r="Q3" s="30" t="s">
        <v>0</v>
      </c>
      <c r="R3" s="15" t="s">
        <v>1</v>
      </c>
      <c r="S3" s="15"/>
      <c r="T3" s="30" t="s">
        <v>0</v>
      </c>
      <c r="U3" s="15" t="s">
        <v>1</v>
      </c>
      <c r="V3" s="15"/>
      <c r="W3" s="30" t="s">
        <v>0</v>
      </c>
      <c r="X3" s="15" t="s">
        <v>1</v>
      </c>
      <c r="Y3" s="15"/>
      <c r="Z3" s="30" t="s">
        <v>0</v>
      </c>
      <c r="AA3" s="15" t="s">
        <v>1</v>
      </c>
      <c r="AB3" s="15"/>
      <c r="AC3" s="30" t="s">
        <v>0</v>
      </c>
      <c r="AD3" s="15" t="s">
        <v>1</v>
      </c>
      <c r="AE3" s="15"/>
      <c r="AF3" s="30" t="s">
        <v>0</v>
      </c>
      <c r="AG3" s="15" t="s">
        <v>1</v>
      </c>
      <c r="AH3" s="15"/>
      <c r="AI3" s="30" t="s">
        <v>0</v>
      </c>
      <c r="AJ3" s="15" t="s">
        <v>1</v>
      </c>
      <c r="AK3" s="15"/>
      <c r="AL3" s="30" t="s">
        <v>0</v>
      </c>
      <c r="AM3" s="15" t="s">
        <v>1</v>
      </c>
      <c r="AN3" s="15"/>
      <c r="AO3" s="30" t="s">
        <v>0</v>
      </c>
      <c r="AP3" s="15" t="s">
        <v>1</v>
      </c>
      <c r="AQ3" s="15"/>
      <c r="AR3" s="30" t="s">
        <v>0</v>
      </c>
      <c r="AS3" s="15" t="s">
        <v>1</v>
      </c>
      <c r="AT3" s="15"/>
      <c r="AU3" s="30" t="s">
        <v>0</v>
      </c>
      <c r="AV3" s="15" t="s">
        <v>1</v>
      </c>
    </row>
    <row r="4" spans="1:48" x14ac:dyDescent="0.2">
      <c r="A4" s="30" t="s">
        <v>14</v>
      </c>
      <c r="B4" s="1">
        <v>1299343.75</v>
      </c>
      <c r="K4" s="30" t="s">
        <v>27</v>
      </c>
      <c r="L4" s="1">
        <v>597062.5</v>
      </c>
      <c r="M4" s="1"/>
      <c r="P4" s="1"/>
      <c r="Q4" s="30" t="s">
        <v>110</v>
      </c>
      <c r="R4" s="1">
        <v>20000</v>
      </c>
      <c r="S4" s="1"/>
      <c r="T4" s="30" t="s">
        <v>119</v>
      </c>
      <c r="U4" s="1">
        <v>106438</v>
      </c>
      <c r="V4" s="1"/>
      <c r="W4" s="30" t="s">
        <v>107</v>
      </c>
      <c r="X4" s="1">
        <v>60000</v>
      </c>
      <c r="Y4" s="1"/>
      <c r="Z4" s="30" t="s">
        <v>123</v>
      </c>
      <c r="AA4" s="1">
        <v>12833.63</v>
      </c>
      <c r="AB4" s="1"/>
      <c r="AC4" s="30" t="s">
        <v>95</v>
      </c>
      <c r="AD4" s="30">
        <v>73325</v>
      </c>
      <c r="AE4" s="1"/>
      <c r="AF4" s="30" t="s">
        <v>44</v>
      </c>
      <c r="AG4" s="30">
        <v>20612.5</v>
      </c>
      <c r="AH4" s="1"/>
      <c r="AI4" s="30" t="s">
        <v>116</v>
      </c>
      <c r="AJ4" s="1">
        <v>53125</v>
      </c>
      <c r="AK4" s="1"/>
      <c r="AL4" s="30" t="s">
        <v>40</v>
      </c>
      <c r="AM4" s="1">
        <v>56875</v>
      </c>
      <c r="AN4" s="1"/>
      <c r="AO4" s="30" t="s">
        <v>100</v>
      </c>
      <c r="AP4" s="1">
        <v>10000</v>
      </c>
      <c r="AQ4" s="1"/>
      <c r="AR4" s="30" t="s">
        <v>118</v>
      </c>
      <c r="AS4" s="30">
        <v>81725</v>
      </c>
      <c r="AT4" s="1"/>
      <c r="AU4" s="30" t="s">
        <v>114</v>
      </c>
      <c r="AV4" s="30">
        <v>124687.5</v>
      </c>
    </row>
    <row r="5" spans="1:48" x14ac:dyDescent="0.2">
      <c r="A5" s="30" t="s">
        <v>13</v>
      </c>
      <c r="B5" s="1">
        <v>1333301.79</v>
      </c>
      <c r="K5" s="30" t="s">
        <v>26</v>
      </c>
      <c r="L5" s="1">
        <v>729625</v>
      </c>
      <c r="M5" s="1"/>
      <c r="P5" s="1"/>
      <c r="Q5" s="30" t="s">
        <v>109</v>
      </c>
      <c r="R5" s="1">
        <v>85750</v>
      </c>
      <c r="S5" s="1"/>
      <c r="U5" s="1"/>
      <c r="V5" s="1"/>
      <c r="W5" s="30" t="s">
        <v>106</v>
      </c>
      <c r="X5" s="1">
        <v>69375</v>
      </c>
      <c r="Y5" s="1"/>
      <c r="Z5" s="30" t="s">
        <v>121</v>
      </c>
      <c r="AA5" s="1">
        <v>14812.5</v>
      </c>
      <c r="AB5" s="1"/>
      <c r="AC5" s="30" t="s">
        <v>94</v>
      </c>
      <c r="AD5" s="30">
        <v>103500</v>
      </c>
      <c r="AE5" s="1"/>
      <c r="AF5" s="30" t="s">
        <v>43</v>
      </c>
      <c r="AG5" s="30">
        <v>40000</v>
      </c>
      <c r="AH5" s="1"/>
      <c r="AI5" s="30" t="s">
        <v>115</v>
      </c>
      <c r="AJ5" s="1">
        <v>611250</v>
      </c>
      <c r="AK5" s="1"/>
      <c r="AL5" s="30" t="s">
        <v>38</v>
      </c>
      <c r="AM5" s="1">
        <v>87107.5</v>
      </c>
      <c r="AN5" s="1"/>
      <c r="AO5" s="30" t="s">
        <v>99</v>
      </c>
      <c r="AP5" s="1">
        <v>73620</v>
      </c>
      <c r="AQ5" s="1"/>
      <c r="AR5" s="30" t="s">
        <v>117</v>
      </c>
      <c r="AS5" s="30">
        <v>230518.75</v>
      </c>
      <c r="AT5" s="1"/>
      <c r="AU5" s="30" t="s">
        <v>113</v>
      </c>
      <c r="AV5" s="30">
        <v>144701.73000000001</v>
      </c>
    </row>
    <row r="6" spans="1:48" x14ac:dyDescent="0.2">
      <c r="A6" s="30" t="s">
        <v>12</v>
      </c>
      <c r="B6" s="1">
        <v>1369250</v>
      </c>
      <c r="K6" s="30" t="s">
        <v>23</v>
      </c>
      <c r="L6" s="1">
        <v>851383</v>
      </c>
      <c r="M6" s="1"/>
      <c r="P6" s="1"/>
      <c r="Q6" s="30" t="s">
        <v>108</v>
      </c>
      <c r="R6" s="1">
        <v>300300</v>
      </c>
      <c r="S6" s="1"/>
      <c r="U6" s="1"/>
      <c r="V6" s="1"/>
      <c r="W6" s="30" t="s">
        <v>105</v>
      </c>
      <c r="X6" s="1">
        <v>131812.5</v>
      </c>
      <c r="Y6" s="1"/>
      <c r="Z6" s="30" t="s">
        <v>122</v>
      </c>
      <c r="AA6" s="1">
        <v>14812.5</v>
      </c>
      <c r="AB6" s="1"/>
      <c r="AC6" s="30" t="s">
        <v>6</v>
      </c>
      <c r="AD6" s="30">
        <v>2827900</v>
      </c>
      <c r="AE6" s="1"/>
      <c r="AF6" s="30" t="s">
        <v>41</v>
      </c>
      <c r="AG6" s="30">
        <v>50000</v>
      </c>
      <c r="AH6" s="1"/>
      <c r="AJ6" s="1"/>
      <c r="AK6" s="1"/>
      <c r="AL6" s="30" t="s">
        <v>37</v>
      </c>
      <c r="AM6" s="1">
        <v>123750</v>
      </c>
      <c r="AN6" s="1"/>
      <c r="AO6" s="30" t="s">
        <v>98</v>
      </c>
      <c r="AP6" s="1">
        <v>147400</v>
      </c>
      <c r="AQ6" s="1"/>
      <c r="AS6" s="1"/>
      <c r="AT6" s="1"/>
      <c r="AU6" s="30" t="s">
        <v>112</v>
      </c>
      <c r="AV6" s="30">
        <v>272900</v>
      </c>
    </row>
    <row r="7" spans="1:48" x14ac:dyDescent="0.2">
      <c r="A7" s="30" t="s">
        <v>11</v>
      </c>
      <c r="B7" s="1">
        <v>1456437.5</v>
      </c>
      <c r="K7" s="30" t="s">
        <v>21</v>
      </c>
      <c r="L7" s="1">
        <v>927150</v>
      </c>
      <c r="M7" s="1"/>
      <c r="P7" s="1"/>
      <c r="Q7" s="30" t="s">
        <v>14</v>
      </c>
      <c r="R7" s="1">
        <v>1299343.75</v>
      </c>
      <c r="S7" s="1"/>
      <c r="U7" s="1"/>
      <c r="V7" s="1"/>
      <c r="W7" s="30" t="s">
        <v>104</v>
      </c>
      <c r="X7" s="1">
        <v>160952.75</v>
      </c>
      <c r="Y7" s="1"/>
      <c r="Z7" s="30" t="s">
        <v>120</v>
      </c>
      <c r="AA7" s="1">
        <v>20612.5</v>
      </c>
      <c r="AB7" s="1"/>
      <c r="AD7" s="1"/>
      <c r="AE7" s="1"/>
      <c r="AF7" s="30" t="s">
        <v>42</v>
      </c>
      <c r="AG7" s="30">
        <v>50000</v>
      </c>
      <c r="AH7" s="1"/>
      <c r="AJ7" s="1"/>
      <c r="AK7" s="1"/>
      <c r="AL7" s="30" t="s">
        <v>36</v>
      </c>
      <c r="AM7" s="1">
        <v>130125</v>
      </c>
      <c r="AN7" s="1"/>
      <c r="AO7" s="30" t="s">
        <v>97</v>
      </c>
      <c r="AP7" s="1">
        <v>155875</v>
      </c>
      <c r="AQ7" s="1"/>
      <c r="AS7" s="1"/>
      <c r="AT7" s="1"/>
      <c r="AU7" s="30" t="s">
        <v>111</v>
      </c>
      <c r="AV7" s="30">
        <v>793562.5</v>
      </c>
    </row>
    <row r="8" spans="1:48" x14ac:dyDescent="0.2">
      <c r="A8" s="30" t="s">
        <v>10</v>
      </c>
      <c r="B8" s="1">
        <v>1836500.4</v>
      </c>
      <c r="K8" s="30" t="s">
        <v>20</v>
      </c>
      <c r="L8" s="1">
        <v>988743.88</v>
      </c>
      <c r="M8" s="1"/>
      <c r="P8" s="1"/>
      <c r="R8" s="1"/>
      <c r="S8" s="1"/>
      <c r="U8" s="1"/>
      <c r="V8" s="1"/>
      <c r="W8" s="30" t="s">
        <v>103</v>
      </c>
      <c r="X8" s="1">
        <v>211564.5</v>
      </c>
      <c r="Y8" s="1"/>
      <c r="AA8" s="1"/>
      <c r="AB8" s="1"/>
      <c r="AD8" s="1"/>
      <c r="AE8" s="1"/>
      <c r="AF8" s="30" t="s">
        <v>39</v>
      </c>
      <c r="AG8" s="30">
        <v>57155</v>
      </c>
      <c r="AH8" s="1"/>
      <c r="AJ8" s="1"/>
      <c r="AK8" s="1"/>
      <c r="AL8" s="30" t="s">
        <v>35</v>
      </c>
      <c r="AM8" s="1">
        <v>148125</v>
      </c>
      <c r="AN8" s="1"/>
      <c r="AO8" s="30" t="s">
        <v>96</v>
      </c>
      <c r="AP8" s="1">
        <v>273875</v>
      </c>
      <c r="AQ8" s="1"/>
      <c r="AS8" s="1"/>
      <c r="AT8" s="1"/>
      <c r="AV8" s="1"/>
    </row>
    <row r="9" spans="1:48" x14ac:dyDescent="0.2">
      <c r="A9" s="30" t="s">
        <v>9</v>
      </c>
      <c r="B9" s="1">
        <v>1864851.8</v>
      </c>
      <c r="K9" s="30" t="s">
        <v>18</v>
      </c>
      <c r="L9" s="1">
        <v>1001812.5</v>
      </c>
      <c r="M9" s="1"/>
      <c r="P9" s="1"/>
      <c r="R9" s="1"/>
      <c r="S9" s="1"/>
      <c r="U9" s="1"/>
      <c r="V9" s="1"/>
      <c r="W9" s="30" t="s">
        <v>102</v>
      </c>
      <c r="X9" s="1">
        <v>247882.26</v>
      </c>
      <c r="Y9" s="1"/>
      <c r="AA9" s="1"/>
      <c r="AB9" s="1"/>
      <c r="AD9" s="1"/>
      <c r="AE9" s="1"/>
      <c r="AF9" s="30" t="s">
        <v>32</v>
      </c>
      <c r="AG9" s="30">
        <v>202593.75</v>
      </c>
      <c r="AH9" s="1"/>
      <c r="AJ9" s="1"/>
      <c r="AK9" s="1"/>
      <c r="AL9" s="30" t="s">
        <v>34</v>
      </c>
      <c r="AM9" s="1">
        <v>150000</v>
      </c>
      <c r="AN9" s="1"/>
      <c r="AO9" s="30" t="s">
        <v>7</v>
      </c>
      <c r="AP9" s="1">
        <v>2221742.5</v>
      </c>
      <c r="AQ9" s="1"/>
      <c r="AS9" s="1"/>
      <c r="AT9" s="1"/>
      <c r="AV9" s="1"/>
    </row>
    <row r="10" spans="1:48" x14ac:dyDescent="0.2">
      <c r="A10" s="30" t="s">
        <v>8</v>
      </c>
      <c r="B10" s="1">
        <v>2145469</v>
      </c>
      <c r="K10" s="30" t="s">
        <v>17</v>
      </c>
      <c r="L10" s="1">
        <v>1035603.63</v>
      </c>
      <c r="M10" s="1"/>
      <c r="P10" s="1"/>
      <c r="R10" s="1"/>
      <c r="S10" s="1"/>
      <c r="U10" s="1"/>
      <c r="V10" s="1"/>
      <c r="W10" s="30" t="s">
        <v>101</v>
      </c>
      <c r="X10" s="1">
        <v>934400</v>
      </c>
      <c r="Y10" s="1"/>
      <c r="AA10" s="1"/>
      <c r="AB10" s="1"/>
      <c r="AD10" s="1"/>
      <c r="AE10" s="1"/>
      <c r="AF10" s="30" t="s">
        <v>30</v>
      </c>
      <c r="AG10" s="30">
        <v>401500</v>
      </c>
      <c r="AH10" s="1"/>
      <c r="AJ10" s="1"/>
      <c r="AK10" s="1"/>
      <c r="AL10" s="30" t="s">
        <v>33</v>
      </c>
      <c r="AM10" s="1">
        <v>196350</v>
      </c>
      <c r="AN10" s="1"/>
      <c r="AP10" s="1"/>
      <c r="AQ10" s="1"/>
      <c r="AS10" s="1"/>
      <c r="AT10" s="1"/>
      <c r="AV10" s="1"/>
    </row>
    <row r="11" spans="1:48" x14ac:dyDescent="0.2">
      <c r="A11" s="30" t="s">
        <v>7</v>
      </c>
      <c r="B11" s="1">
        <v>2221742.5</v>
      </c>
      <c r="K11" s="30" t="s">
        <v>16</v>
      </c>
      <c r="L11" s="1">
        <v>1045000</v>
      </c>
      <c r="M11" s="1"/>
      <c r="P11" s="1"/>
      <c r="R11" s="1"/>
      <c r="S11" s="1"/>
      <c r="U11" s="1"/>
      <c r="V11" s="1"/>
      <c r="X11" s="1"/>
      <c r="Y11" s="1"/>
      <c r="AA11" s="1"/>
      <c r="AB11" s="1"/>
      <c r="AD11" s="1"/>
      <c r="AE11" s="1"/>
      <c r="AF11" s="30" t="s">
        <v>22</v>
      </c>
      <c r="AG11" s="30">
        <v>880297.5</v>
      </c>
      <c r="AH11" s="1"/>
      <c r="AJ11" s="1"/>
      <c r="AK11" s="1"/>
      <c r="AL11" s="30" t="s">
        <v>31</v>
      </c>
      <c r="AM11" s="1">
        <v>204292.38</v>
      </c>
      <c r="AN11" s="1"/>
      <c r="AP11" s="1"/>
      <c r="AQ11" s="1"/>
      <c r="AS11" s="1"/>
      <c r="AT11" s="1"/>
      <c r="AV11" s="1"/>
    </row>
    <row r="12" spans="1:48" x14ac:dyDescent="0.2">
      <c r="A12" s="30" t="s">
        <v>6</v>
      </c>
      <c r="B12" s="1">
        <v>2827900</v>
      </c>
      <c r="K12" s="30" t="s">
        <v>12</v>
      </c>
      <c r="L12" s="1">
        <v>1369250</v>
      </c>
      <c r="M12" s="1"/>
      <c r="P12" s="1"/>
      <c r="R12" s="1"/>
      <c r="S12" s="1"/>
      <c r="U12" s="1"/>
      <c r="V12" s="1"/>
      <c r="X12" s="1"/>
      <c r="Y12" s="1"/>
      <c r="AA12" s="1"/>
      <c r="AB12" s="1"/>
      <c r="AD12" s="1"/>
      <c r="AE12" s="1"/>
      <c r="AF12" s="30" t="s">
        <v>19</v>
      </c>
      <c r="AG12" s="30">
        <v>999813.96</v>
      </c>
      <c r="AH12" s="1"/>
      <c r="AJ12" s="1"/>
      <c r="AK12" s="1"/>
      <c r="AL12" s="30" t="s">
        <v>29</v>
      </c>
      <c r="AM12" s="1">
        <v>441145</v>
      </c>
      <c r="AN12" s="1"/>
      <c r="AP12" s="1"/>
      <c r="AQ12" s="1"/>
      <c r="AS12" s="1"/>
      <c r="AT12" s="1"/>
      <c r="AV12" s="1"/>
    </row>
    <row r="13" spans="1:48" x14ac:dyDescent="0.2">
      <c r="A13" s="30" t="s">
        <v>5</v>
      </c>
      <c r="B13" s="1">
        <v>3807649.5</v>
      </c>
      <c r="K13" s="30" t="s">
        <v>11</v>
      </c>
      <c r="L13" s="1">
        <v>1456437.5</v>
      </c>
      <c r="M13" s="1"/>
      <c r="P13" s="1"/>
      <c r="R13" s="1"/>
      <c r="S13" s="1"/>
      <c r="U13" s="1"/>
      <c r="V13" s="1"/>
      <c r="X13" s="1"/>
      <c r="Y13" s="1"/>
      <c r="AA13" s="1"/>
      <c r="AB13" s="1"/>
      <c r="AD13" s="1"/>
      <c r="AE13" s="1"/>
      <c r="AF13" s="30" t="s">
        <v>15</v>
      </c>
      <c r="AG13" s="30">
        <v>1221446.25</v>
      </c>
      <c r="AH13" s="1"/>
      <c r="AJ13" s="1"/>
      <c r="AK13" s="1"/>
      <c r="AL13" s="30" t="s">
        <v>28</v>
      </c>
      <c r="AM13" s="1">
        <v>573887.5</v>
      </c>
      <c r="AN13" s="1"/>
      <c r="AP13" s="1"/>
      <c r="AQ13" s="1"/>
      <c r="AS13" s="1"/>
      <c r="AT13" s="1"/>
      <c r="AV13" s="1"/>
    </row>
    <row r="14" spans="1:48" x14ac:dyDescent="0.2">
      <c r="A14" s="30" t="s">
        <v>4</v>
      </c>
      <c r="B14" s="1">
        <v>5641036.79</v>
      </c>
      <c r="K14" s="30" t="s">
        <v>10</v>
      </c>
      <c r="L14" s="1">
        <v>1836500.4</v>
      </c>
      <c r="M14" s="1"/>
      <c r="P14" s="1"/>
      <c r="R14" s="1"/>
      <c r="S14" s="1"/>
      <c r="U14" s="1"/>
      <c r="V14" s="1"/>
      <c r="X14" s="1"/>
      <c r="Y14" s="1"/>
      <c r="AA14" s="1"/>
      <c r="AB14" s="1"/>
      <c r="AD14" s="1"/>
      <c r="AE14" s="1"/>
      <c r="AG14" s="1"/>
      <c r="AH14" s="1"/>
      <c r="AJ14" s="1"/>
      <c r="AK14" s="1"/>
      <c r="AL14" s="30" t="s">
        <v>25</v>
      </c>
      <c r="AM14" s="1">
        <v>743421.88</v>
      </c>
      <c r="AN14" s="1"/>
      <c r="AP14" s="1"/>
      <c r="AQ14" s="1"/>
      <c r="AS14" s="1"/>
      <c r="AT14" s="1"/>
      <c r="AV14" s="1"/>
    </row>
    <row r="15" spans="1:48" x14ac:dyDescent="0.2">
      <c r="A15" s="30" t="s">
        <v>3</v>
      </c>
      <c r="B15" s="1">
        <v>7251907.0899999999</v>
      </c>
      <c r="K15" s="30" t="s">
        <v>9</v>
      </c>
      <c r="L15" s="1">
        <v>1864851.8</v>
      </c>
      <c r="M15" s="1"/>
      <c r="P15" s="1"/>
      <c r="R15" s="1"/>
      <c r="S15" s="1"/>
      <c r="U15" s="1"/>
      <c r="V15" s="1"/>
      <c r="X15" s="1"/>
      <c r="Y15" s="1"/>
      <c r="AA15" s="1"/>
      <c r="AB15" s="1"/>
      <c r="AD15" s="1"/>
      <c r="AE15" s="1"/>
      <c r="AG15" s="1"/>
      <c r="AH15" s="1"/>
      <c r="AJ15" s="1"/>
      <c r="AK15" s="1"/>
      <c r="AL15" s="30" t="s">
        <v>24</v>
      </c>
      <c r="AM15" s="1">
        <v>767375</v>
      </c>
      <c r="AN15" s="1"/>
      <c r="AP15" s="1"/>
      <c r="AQ15" s="1"/>
      <c r="AS15" s="1"/>
      <c r="AT15" s="1"/>
      <c r="AV15" s="1"/>
    </row>
    <row r="16" spans="1:48" x14ac:dyDescent="0.2">
      <c r="A16" s="30" t="s">
        <v>2</v>
      </c>
      <c r="B16" s="1">
        <v>8275356.29</v>
      </c>
      <c r="K16" s="30" t="s">
        <v>8</v>
      </c>
      <c r="L16" s="1">
        <v>2145469</v>
      </c>
      <c r="M16" s="1"/>
      <c r="P16" s="1"/>
      <c r="R16" s="1"/>
      <c r="S16" s="1"/>
      <c r="U16" s="1"/>
      <c r="V16" s="1"/>
      <c r="X16" s="1"/>
      <c r="Y16" s="1"/>
      <c r="AA16" s="1"/>
      <c r="AB16" s="1"/>
      <c r="AD16" s="1"/>
      <c r="AE16" s="1"/>
      <c r="AG16" s="1"/>
      <c r="AH16" s="1"/>
      <c r="AJ16" s="1"/>
      <c r="AK16" s="1"/>
      <c r="AL16" s="30" t="s">
        <v>13</v>
      </c>
      <c r="AM16" s="1">
        <v>1333301.79</v>
      </c>
      <c r="AN16" s="1"/>
      <c r="AP16" s="1"/>
      <c r="AQ16" s="1"/>
      <c r="AS16" s="1"/>
      <c r="AT16" s="1"/>
      <c r="AV16" s="1"/>
    </row>
    <row r="17" spans="1:49" x14ac:dyDescent="0.2">
      <c r="B17" s="1"/>
      <c r="K17" s="30" t="s">
        <v>3</v>
      </c>
      <c r="L17" s="1">
        <v>7251907.0899999999</v>
      </c>
      <c r="M17" s="1"/>
      <c r="P17" s="1"/>
      <c r="R17" s="1"/>
      <c r="S17" s="1"/>
      <c r="U17" s="1"/>
      <c r="V17" s="1"/>
      <c r="X17" s="1"/>
      <c r="Y17" s="1"/>
      <c r="AA17" s="1"/>
      <c r="AB17" s="1"/>
      <c r="AD17" s="1"/>
      <c r="AE17" s="1"/>
      <c r="AG17" s="1"/>
      <c r="AH17" s="1"/>
      <c r="AJ17" s="1"/>
      <c r="AK17" s="1"/>
      <c r="AL17" s="30" t="s">
        <v>5</v>
      </c>
      <c r="AM17" s="1">
        <v>3807649.5</v>
      </c>
      <c r="AN17" s="1"/>
      <c r="AP17" s="1"/>
      <c r="AQ17" s="1"/>
      <c r="AS17" s="1"/>
      <c r="AT17" s="1"/>
      <c r="AV17" s="1"/>
    </row>
    <row r="18" spans="1:49" x14ac:dyDescent="0.2">
      <c r="B18" s="30"/>
      <c r="K18" s="30" t="s">
        <v>2</v>
      </c>
      <c r="L18" s="1">
        <v>8275356.29</v>
      </c>
      <c r="AL18" s="30" t="s">
        <v>4</v>
      </c>
      <c r="AM18" s="1">
        <v>5641036.79</v>
      </c>
    </row>
    <row r="19" spans="1:49" x14ac:dyDescent="0.2">
      <c r="A19" s="30" t="s">
        <v>45</v>
      </c>
      <c r="B19" s="15" t="s">
        <v>1</v>
      </c>
      <c r="K19" s="30" t="s">
        <v>45</v>
      </c>
      <c r="L19" s="15" t="s">
        <v>1</v>
      </c>
      <c r="N19" s="30" t="s">
        <v>45</v>
      </c>
      <c r="O19" s="15" t="s">
        <v>1</v>
      </c>
      <c r="Q19" s="30" t="s">
        <v>45</v>
      </c>
      <c r="R19" s="15" t="s">
        <v>1</v>
      </c>
      <c r="T19" s="30" t="s">
        <v>45</v>
      </c>
      <c r="U19" s="15" t="s">
        <v>1</v>
      </c>
      <c r="W19" s="30" t="s">
        <v>45</v>
      </c>
      <c r="X19" s="15" t="s">
        <v>1</v>
      </c>
      <c r="Z19" s="30" t="s">
        <v>45</v>
      </c>
      <c r="AA19" s="15" t="s">
        <v>1</v>
      </c>
      <c r="AC19" s="30" t="s">
        <v>45</v>
      </c>
      <c r="AD19" s="15" t="s">
        <v>1</v>
      </c>
      <c r="AF19" s="30" t="s">
        <v>45</v>
      </c>
      <c r="AG19" s="15" t="s">
        <v>1</v>
      </c>
      <c r="AI19" s="30" t="s">
        <v>45</v>
      </c>
      <c r="AJ19" s="15" t="s">
        <v>1</v>
      </c>
      <c r="AL19" s="30" t="s">
        <v>45</v>
      </c>
      <c r="AM19" s="15" t="s">
        <v>1</v>
      </c>
      <c r="AO19" s="30" t="s">
        <v>45</v>
      </c>
      <c r="AP19" s="15" t="s">
        <v>1</v>
      </c>
      <c r="AR19" s="30" t="s">
        <v>45</v>
      </c>
      <c r="AS19" s="15" t="s">
        <v>1</v>
      </c>
      <c r="AU19" s="30" t="s">
        <v>45</v>
      </c>
      <c r="AV19" s="15" t="s">
        <v>1</v>
      </c>
    </row>
    <row r="20" spans="1:49" x14ac:dyDescent="0.2">
      <c r="A20" s="30" t="s">
        <v>46</v>
      </c>
      <c r="B20" s="30">
        <v>30669771.879999999</v>
      </c>
      <c r="C20" s="32">
        <f>B20/$B$25</f>
        <v>0.43157260742908621</v>
      </c>
      <c r="K20" s="30" t="s">
        <v>46</v>
      </c>
      <c r="L20" s="30">
        <v>15112380.09</v>
      </c>
      <c r="M20" s="32">
        <f>L20/$L$25</f>
        <v>0.37508774498170278</v>
      </c>
      <c r="N20" s="30" t="s">
        <v>46</v>
      </c>
      <c r="P20" s="32">
        <f>O20/$B$25</f>
        <v>0</v>
      </c>
      <c r="Q20" s="30" t="s">
        <v>46</v>
      </c>
      <c r="R20" s="30">
        <v>20000</v>
      </c>
      <c r="S20" s="32">
        <f>R20/$R$25</f>
        <v>1.1727496949018371E-2</v>
      </c>
      <c r="T20" s="30" t="s">
        <v>46</v>
      </c>
      <c r="V20" s="32">
        <f>U20/$U$25</f>
        <v>0</v>
      </c>
      <c r="W20" s="30" t="s">
        <v>46</v>
      </c>
      <c r="X20" s="30">
        <v>0</v>
      </c>
      <c r="Y20" s="32">
        <f>X20/$X$25</f>
        <v>0</v>
      </c>
      <c r="Z20" s="30" t="s">
        <v>46</v>
      </c>
      <c r="AB20" s="32">
        <f>AA20/$AA$25</f>
        <v>0</v>
      </c>
      <c r="AC20" s="30" t="s">
        <v>46</v>
      </c>
      <c r="AD20" s="30">
        <v>2827900</v>
      </c>
      <c r="AE20" s="32">
        <f>AD20/$AD$25</f>
        <v>0.94115102047608346</v>
      </c>
      <c r="AF20" s="30" t="s">
        <v>46</v>
      </c>
      <c r="AG20" s="30">
        <v>2151743.75</v>
      </c>
      <c r="AH20" s="32">
        <f>AG20/$AG$25</f>
        <v>0.54843588511383445</v>
      </c>
      <c r="AI20" s="30" t="s">
        <v>46</v>
      </c>
      <c r="AJ20" s="30">
        <v>611250</v>
      </c>
      <c r="AK20" s="32">
        <f>AJ20/$AJ$25</f>
        <v>0.92003762935089373</v>
      </c>
      <c r="AL20" s="30" t="s">
        <v>46</v>
      </c>
      <c r="AM20" s="30">
        <v>6214924.29</v>
      </c>
      <c r="AN20" s="32">
        <f>AM20/$AM$25</f>
        <v>0.42452017078850562</v>
      </c>
      <c r="AO20" s="30" t="s">
        <v>46</v>
      </c>
      <c r="AP20" s="30">
        <v>2221742.5</v>
      </c>
      <c r="AQ20" s="32">
        <f>AP20/$AP$25</f>
        <v>0.66687102339196647</v>
      </c>
      <c r="AR20" s="30" t="s">
        <v>46</v>
      </c>
      <c r="AS20" s="30">
        <v>230518.75</v>
      </c>
      <c r="AT20" s="32">
        <f>AS20/$AS$25</f>
        <v>0.73826537760963995</v>
      </c>
      <c r="AU20" s="30" t="s">
        <v>46</v>
      </c>
      <c r="AV20" s="30">
        <v>793562.5</v>
      </c>
      <c r="AW20" s="32">
        <f>AV20/$AV$25</f>
        <v>0.59404983515648102</v>
      </c>
    </row>
    <row r="21" spans="1:49" x14ac:dyDescent="0.2">
      <c r="A21" s="30" t="s">
        <v>47</v>
      </c>
      <c r="B21" s="30">
        <v>20539548.73</v>
      </c>
      <c r="C21" s="32">
        <f>B21/$B$25</f>
        <v>0.28902421040188303</v>
      </c>
      <c r="K21" s="30" t="s">
        <v>47</v>
      </c>
      <c r="L21" s="30">
        <v>12217929.6</v>
      </c>
      <c r="M21" s="32">
        <f>L21/$L$25</f>
        <v>0.30324777663855046</v>
      </c>
      <c r="N21" s="30" t="s">
        <v>47</v>
      </c>
      <c r="P21" s="32">
        <f>O21/$B$25</f>
        <v>0</v>
      </c>
      <c r="Q21" s="30" t="s">
        <v>47</v>
      </c>
      <c r="R21" s="30">
        <v>258300</v>
      </c>
      <c r="S21" s="32">
        <f t="shared" ref="S21:S24" si="0">R21/$R$25</f>
        <v>0.15146062309657227</v>
      </c>
      <c r="T21" s="30" t="s">
        <v>47</v>
      </c>
      <c r="U21" s="30">
        <v>106438</v>
      </c>
      <c r="V21" s="32">
        <f t="shared" ref="V21:V24" si="1">U21/$U$25</f>
        <v>1</v>
      </c>
      <c r="W21" s="30" t="s">
        <v>47</v>
      </c>
      <c r="X21" s="30">
        <v>1746612.01</v>
      </c>
      <c r="Y21" s="32">
        <f t="shared" ref="Y21:Y24" si="2">X21/$X$25</f>
        <v>0.96179763422426678</v>
      </c>
      <c r="Z21" s="30" t="s">
        <v>47</v>
      </c>
      <c r="AA21" s="30">
        <v>48258.63</v>
      </c>
      <c r="AB21" s="32">
        <f t="shared" ref="AB21:AB24" si="3">AA21/$AA$25</f>
        <v>0.76514611360221385</v>
      </c>
      <c r="AC21" s="30" t="s">
        <v>47</v>
      </c>
      <c r="AD21" s="30">
        <v>73325</v>
      </c>
      <c r="AE21" s="32">
        <f>AD21/$AD$25</f>
        <v>2.4403231576932999E-2</v>
      </c>
      <c r="AF21" s="30" t="s">
        <v>47</v>
      </c>
      <c r="AG21" s="30">
        <v>1313020.21</v>
      </c>
      <c r="AH21" s="32">
        <f t="shared" ref="AH21:AH24" si="4">AG21/$AG$25</f>
        <v>0.33466224825502705</v>
      </c>
      <c r="AI21" s="30" t="s">
        <v>47</v>
      </c>
      <c r="AJ21" s="30">
        <v>53125</v>
      </c>
      <c r="AK21" s="32">
        <f t="shared" ref="AK21:AK24" si="5">AJ21/$AJ$25</f>
        <v>7.9962370649106301E-2</v>
      </c>
      <c r="AL21" s="30" t="s">
        <v>47</v>
      </c>
      <c r="AM21" s="30">
        <v>4287806.05</v>
      </c>
      <c r="AN21" s="32">
        <f t="shared" ref="AN21:AN24" si="6">AM21/$AM$25</f>
        <v>0.29288533081293378</v>
      </c>
      <c r="AO21" s="30" t="s">
        <v>47</v>
      </c>
      <c r="AP21" s="30">
        <v>83620</v>
      </c>
      <c r="AQ21" s="32">
        <f t="shared" ref="AQ21:AQ24" si="7">AP21/$AP$25</f>
        <v>2.5099108009157784E-2</v>
      </c>
      <c r="AR21" s="30" t="s">
        <v>47</v>
      </c>
      <c r="AS21" s="30">
        <v>81725</v>
      </c>
      <c r="AT21" s="32">
        <f t="shared" ref="AT21:AT24" si="8">AS21/$AS$25</f>
        <v>0.26173462239036011</v>
      </c>
      <c r="AU21" s="30" t="s">
        <v>47</v>
      </c>
      <c r="AV21" s="30">
        <v>269389.23</v>
      </c>
      <c r="AW21" s="32">
        <f t="shared" ref="AW21:AW24" si="9">AV21/$AV$25</f>
        <v>0.20166102565888805</v>
      </c>
    </row>
    <row r="22" spans="1:49" x14ac:dyDescent="0.2">
      <c r="A22" s="30" t="s">
        <v>48</v>
      </c>
      <c r="B22" s="30">
        <v>15859588.34</v>
      </c>
      <c r="C22" s="32">
        <f>B22/$B$25</f>
        <v>0.22316970336219313</v>
      </c>
      <c r="K22" s="30" t="s">
        <v>48</v>
      </c>
      <c r="L22" s="30">
        <v>10947788.84</v>
      </c>
      <c r="M22" s="32">
        <f t="shared" ref="M22:M24" si="10">L22/$L$25</f>
        <v>0.27172301146982675</v>
      </c>
      <c r="N22" s="30" t="s">
        <v>48</v>
      </c>
      <c r="P22" s="32">
        <f>O22/$B$25</f>
        <v>0</v>
      </c>
      <c r="Q22" s="30" t="s">
        <v>48</v>
      </c>
      <c r="S22" s="32">
        <f t="shared" si="0"/>
        <v>0</v>
      </c>
      <c r="T22" s="30" t="s">
        <v>48</v>
      </c>
      <c r="V22" s="32">
        <f t="shared" si="1"/>
        <v>0</v>
      </c>
      <c r="W22" s="30" t="s">
        <v>48</v>
      </c>
      <c r="X22" s="30">
        <v>0</v>
      </c>
      <c r="Y22" s="32">
        <f t="shared" si="2"/>
        <v>0</v>
      </c>
      <c r="Z22" s="30" t="s">
        <v>48</v>
      </c>
      <c r="AB22" s="32">
        <f t="shared" si="3"/>
        <v>0</v>
      </c>
      <c r="AC22" s="30" t="s">
        <v>48</v>
      </c>
      <c r="AE22" s="32">
        <f t="shared" ref="AE22:AE24" si="11">AD22/$AD$25</f>
        <v>0</v>
      </c>
      <c r="AF22" s="30" t="s">
        <v>48</v>
      </c>
      <c r="AG22" s="30">
        <v>401500</v>
      </c>
      <c r="AH22" s="32">
        <f t="shared" si="4"/>
        <v>0.10233421515605869</v>
      </c>
      <c r="AI22" s="30" t="s">
        <v>48</v>
      </c>
      <c r="AK22" s="32">
        <f t="shared" si="5"/>
        <v>0</v>
      </c>
      <c r="AL22" s="30" t="s">
        <v>48</v>
      </c>
      <c r="AM22" s="30">
        <v>3807649.5</v>
      </c>
      <c r="AN22" s="32">
        <f t="shared" si="6"/>
        <v>0.2600874830677572</v>
      </c>
      <c r="AO22" s="30" t="s">
        <v>48</v>
      </c>
      <c r="AP22" s="30">
        <v>429750</v>
      </c>
      <c r="AQ22" s="32">
        <f t="shared" si="7"/>
        <v>0.12899236626328101</v>
      </c>
      <c r="AR22" s="30" t="s">
        <v>48</v>
      </c>
      <c r="AT22" s="32">
        <f t="shared" si="8"/>
        <v>0</v>
      </c>
      <c r="AU22" s="30" t="s">
        <v>48</v>
      </c>
      <c r="AV22" s="30">
        <v>272900</v>
      </c>
      <c r="AW22" s="32">
        <f t="shared" si="9"/>
        <v>0.20428913918463093</v>
      </c>
    </row>
    <row r="23" spans="1:49" x14ac:dyDescent="0.2">
      <c r="A23" s="30" t="s">
        <v>49</v>
      </c>
      <c r="B23" s="30">
        <v>449080</v>
      </c>
      <c r="C23" s="32">
        <f>B23/$B$25</f>
        <v>6.3192718649022449E-3</v>
      </c>
      <c r="K23" s="30" t="s">
        <v>49</v>
      </c>
      <c r="L23" s="30">
        <v>219050</v>
      </c>
      <c r="M23" s="32">
        <f t="shared" si="10"/>
        <v>5.436798839688394E-3</v>
      </c>
      <c r="N23" s="30" t="s">
        <v>49</v>
      </c>
      <c r="P23" s="32">
        <f>O23/$B$25</f>
        <v>0</v>
      </c>
      <c r="Q23" s="30" t="s">
        <v>49</v>
      </c>
      <c r="S23" s="32">
        <f t="shared" si="0"/>
        <v>0</v>
      </c>
      <c r="T23" s="30" t="s">
        <v>49</v>
      </c>
      <c r="V23" s="32">
        <f t="shared" si="1"/>
        <v>0</v>
      </c>
      <c r="W23" s="30" t="s">
        <v>49</v>
      </c>
      <c r="X23" s="30">
        <v>69375</v>
      </c>
      <c r="Y23" s="32">
        <f t="shared" si="2"/>
        <v>3.8202365775733167E-2</v>
      </c>
      <c r="Z23" s="30" t="s">
        <v>49</v>
      </c>
      <c r="AB23" s="32">
        <f t="shared" si="3"/>
        <v>0</v>
      </c>
      <c r="AC23" s="30" t="s">
        <v>49</v>
      </c>
      <c r="AD23" s="30">
        <v>103500</v>
      </c>
      <c r="AE23" s="32">
        <f t="shared" si="11"/>
        <v>3.4445747946983504E-2</v>
      </c>
      <c r="AF23" s="30" t="s">
        <v>49</v>
      </c>
      <c r="AG23" s="30">
        <v>57155</v>
      </c>
      <c r="AH23" s="32">
        <f t="shared" si="4"/>
        <v>1.4567651475079785E-2</v>
      </c>
      <c r="AI23" s="30" t="s">
        <v>49</v>
      </c>
      <c r="AK23" s="32">
        <f t="shared" si="5"/>
        <v>0</v>
      </c>
      <c r="AL23" s="30" t="s">
        <v>49</v>
      </c>
      <c r="AM23" s="30">
        <v>164750</v>
      </c>
      <c r="AN23" s="32">
        <f t="shared" si="6"/>
        <v>1.1253507665401712E-2</v>
      </c>
      <c r="AO23" s="30" t="s">
        <v>49</v>
      </c>
      <c r="AP23" s="30">
        <v>449080</v>
      </c>
      <c r="AQ23" s="32">
        <f t="shared" si="7"/>
        <v>0.13479439637350607</v>
      </c>
      <c r="AR23" s="30" t="s">
        <v>49</v>
      </c>
      <c r="AT23" s="32">
        <f t="shared" si="8"/>
        <v>0</v>
      </c>
      <c r="AU23" s="30" t="s">
        <v>49</v>
      </c>
      <c r="AW23" s="32">
        <f t="shared" si="9"/>
        <v>0</v>
      </c>
    </row>
    <row r="24" spans="1:49" x14ac:dyDescent="0.2">
      <c r="A24" s="30" t="s">
        <v>50</v>
      </c>
      <c r="B24" s="30">
        <v>3547160.58</v>
      </c>
      <c r="C24" s="32">
        <f>B24/$B$25</f>
        <v>4.9914206941935352E-2</v>
      </c>
      <c r="K24" s="30" t="s">
        <v>50</v>
      </c>
      <c r="L24" s="30">
        <v>1793104.33</v>
      </c>
      <c r="M24" s="32">
        <f t="shared" si="10"/>
        <v>4.4504668070231616E-2</v>
      </c>
      <c r="N24" s="30" t="s">
        <v>50</v>
      </c>
      <c r="P24" s="32">
        <f>O24/$B$25</f>
        <v>0</v>
      </c>
      <c r="Q24" s="30" t="s">
        <v>50</v>
      </c>
      <c r="R24" s="30">
        <v>1427093.75</v>
      </c>
      <c r="S24" s="32">
        <f t="shared" si="0"/>
        <v>0.83681187995440931</v>
      </c>
      <c r="T24" s="30" t="s">
        <v>50</v>
      </c>
      <c r="V24" s="32">
        <f t="shared" si="1"/>
        <v>0</v>
      </c>
      <c r="W24" s="30" t="s">
        <v>50</v>
      </c>
      <c r="X24" s="30">
        <v>0</v>
      </c>
      <c r="Y24" s="32">
        <f t="shared" si="2"/>
        <v>0</v>
      </c>
      <c r="Z24" s="30" t="s">
        <v>50</v>
      </c>
      <c r="AA24" s="30">
        <v>14812.5</v>
      </c>
      <c r="AB24" s="32">
        <f t="shared" si="3"/>
        <v>0.23485388639778612</v>
      </c>
      <c r="AC24" s="30" t="s">
        <v>50</v>
      </c>
      <c r="AD24" s="30">
        <v>0</v>
      </c>
      <c r="AE24" s="32">
        <f t="shared" si="11"/>
        <v>0</v>
      </c>
      <c r="AF24" s="30" t="s">
        <v>50</v>
      </c>
      <c r="AG24" s="30">
        <v>0</v>
      </c>
      <c r="AH24" s="32">
        <f t="shared" si="4"/>
        <v>0</v>
      </c>
      <c r="AI24" s="30" t="s">
        <v>50</v>
      </c>
      <c r="AK24" s="32">
        <f t="shared" si="5"/>
        <v>0</v>
      </c>
      <c r="AL24" s="30" t="s">
        <v>50</v>
      </c>
      <c r="AM24" s="30">
        <v>164750</v>
      </c>
      <c r="AN24" s="32">
        <f t="shared" si="6"/>
        <v>1.1253507665401712E-2</v>
      </c>
      <c r="AO24" s="30" t="s">
        <v>50</v>
      </c>
      <c r="AP24" s="30">
        <v>147400</v>
      </c>
      <c r="AQ24" s="32">
        <f t="shared" si="7"/>
        <v>4.4243105962088698E-2</v>
      </c>
      <c r="AR24" s="30" t="s">
        <v>50</v>
      </c>
      <c r="AT24" s="32">
        <f t="shared" si="8"/>
        <v>0</v>
      </c>
      <c r="AU24" s="30" t="s">
        <v>50</v>
      </c>
      <c r="AW24" s="32">
        <f t="shared" si="9"/>
        <v>0</v>
      </c>
    </row>
    <row r="25" spans="1:49" x14ac:dyDescent="0.2">
      <c r="B25" s="30">
        <f>SUM(B20:B24)</f>
        <v>71065149.530000001</v>
      </c>
      <c r="L25" s="30">
        <f>SUM(L20:L24)</f>
        <v>40290252.859999999</v>
      </c>
      <c r="O25" s="30">
        <f>SUM(O20:O24)</f>
        <v>0</v>
      </c>
      <c r="R25" s="30">
        <f>SUM(R20:R24)</f>
        <v>1705393.75</v>
      </c>
      <c r="U25" s="30">
        <f>SUM(U20:U24)</f>
        <v>106438</v>
      </c>
      <c r="X25" s="30">
        <f>SUM(X20:X24)</f>
        <v>1815987.01</v>
      </c>
      <c r="AA25" s="30">
        <f>SUM(AA20:AA24)</f>
        <v>63071.13</v>
      </c>
      <c r="AD25" s="30">
        <f>SUM(AD20:AD24)</f>
        <v>3004725</v>
      </c>
      <c r="AG25" s="30">
        <f>SUM(AG20:AG24)</f>
        <v>3923418.96</v>
      </c>
      <c r="AJ25" s="30">
        <f>SUM(AJ20:AJ24)</f>
        <v>664375</v>
      </c>
      <c r="AM25" s="30">
        <f>SUM(AM20:AM24)</f>
        <v>14639879.84</v>
      </c>
      <c r="AP25" s="30">
        <f>SUM(AP20:AP24)</f>
        <v>3331592.5</v>
      </c>
      <c r="AS25" s="30">
        <f>SUM(AS20:AS24)</f>
        <v>312243.75</v>
      </c>
      <c r="AV25" s="30">
        <f>SUM(AV20:AV24)</f>
        <v>1335851.73</v>
      </c>
    </row>
    <row r="26" spans="1:49" x14ac:dyDescent="0.2">
      <c r="B26" s="30"/>
    </row>
    <row r="27" spans="1:49" x14ac:dyDescent="0.2">
      <c r="B27" s="30"/>
    </row>
    <row r="28" spans="1:49" x14ac:dyDescent="0.2">
      <c r="B28" s="30"/>
    </row>
    <row r="29" spans="1:49" x14ac:dyDescent="0.2">
      <c r="B29" s="30"/>
    </row>
    <row r="30" spans="1:49" x14ac:dyDescent="0.2">
      <c r="B30" s="30"/>
    </row>
    <row r="31" spans="1:49" x14ac:dyDescent="0.2">
      <c r="B31" s="30"/>
    </row>
    <row r="32" spans="1:49" x14ac:dyDescent="0.2">
      <c r="B32" s="30"/>
    </row>
    <row r="33" spans="2:2" x14ac:dyDescent="0.2">
      <c r="B33" s="30"/>
    </row>
    <row r="34" spans="2:2" x14ac:dyDescent="0.2">
      <c r="B34" s="30"/>
    </row>
    <row r="35" spans="2:2" x14ac:dyDescent="0.2">
      <c r="B35" s="30"/>
    </row>
    <row r="36" spans="2:2" x14ac:dyDescent="0.2">
      <c r="B36" s="30"/>
    </row>
    <row r="37" spans="2:2" x14ac:dyDescent="0.2">
      <c r="B37" s="30"/>
    </row>
    <row r="38" spans="2:2" x14ac:dyDescent="0.2">
      <c r="B38" s="30"/>
    </row>
    <row r="39" spans="2:2" x14ac:dyDescent="0.2">
      <c r="B39" s="30"/>
    </row>
    <row r="40" spans="2:2" x14ac:dyDescent="0.2">
      <c r="B40" s="30"/>
    </row>
    <row r="41" spans="2:2" x14ac:dyDescent="0.2">
      <c r="B41" s="30"/>
    </row>
    <row r="42" spans="2:2" x14ac:dyDescent="0.2">
      <c r="B42" s="30"/>
    </row>
    <row r="43" spans="2:2" x14ac:dyDescent="0.2">
      <c r="B43" s="30"/>
    </row>
    <row r="44" spans="2:2" x14ac:dyDescent="0.2">
      <c r="B44" s="30"/>
    </row>
    <row r="45" spans="2:2" x14ac:dyDescent="0.2">
      <c r="B45" s="30"/>
    </row>
    <row r="53" spans="2:2" x14ac:dyDescent="0.2">
      <c r="B53" s="30"/>
    </row>
    <row r="54" spans="2:2" x14ac:dyDescent="0.2">
      <c r="B54" s="30"/>
    </row>
    <row r="55" spans="2:2" x14ac:dyDescent="0.2">
      <c r="B55" s="30"/>
    </row>
    <row r="56" spans="2:2" x14ac:dyDescent="0.2">
      <c r="B56" s="30"/>
    </row>
    <row r="57" spans="2:2" x14ac:dyDescent="0.2">
      <c r="B57" s="30"/>
    </row>
    <row r="58" spans="2:2" x14ac:dyDescent="0.2">
      <c r="B58" s="30"/>
    </row>
    <row r="59" spans="2:2" x14ac:dyDescent="0.2">
      <c r="B59" s="30"/>
    </row>
    <row r="60" spans="2:2" x14ac:dyDescent="0.2">
      <c r="B60" s="30"/>
    </row>
    <row r="61" spans="2:2" x14ac:dyDescent="0.2">
      <c r="B61" s="30"/>
    </row>
    <row r="62" spans="2:2" x14ac:dyDescent="0.2">
      <c r="B62" s="30"/>
    </row>
    <row r="63" spans="2:2" x14ac:dyDescent="0.2">
      <c r="B63" s="30"/>
    </row>
    <row r="64" spans="2:2" x14ac:dyDescent="0.2">
      <c r="B64" s="30"/>
    </row>
    <row r="65" spans="1:9" x14ac:dyDescent="0.2">
      <c r="B65" s="30"/>
    </row>
    <row r="66" spans="1:9" x14ac:dyDescent="0.2">
      <c r="B66" s="30"/>
    </row>
    <row r="67" spans="1:9" x14ac:dyDescent="0.2">
      <c r="B67" s="30"/>
    </row>
    <row r="68" spans="1:9" x14ac:dyDescent="0.2">
      <c r="B68" s="30"/>
    </row>
    <row r="69" spans="1:9" x14ac:dyDescent="0.2">
      <c r="B69" s="30"/>
    </row>
    <row r="70" spans="1:9" x14ac:dyDescent="0.2">
      <c r="B70" s="30"/>
    </row>
    <row r="71" spans="1:9" x14ac:dyDescent="0.2">
      <c r="B71" s="30"/>
    </row>
    <row r="72" spans="1:9" x14ac:dyDescent="0.2">
      <c r="B72" s="30"/>
    </row>
    <row r="73" spans="1:9" ht="58.75" customHeight="1" x14ac:dyDescent="0.2">
      <c r="B73" s="30" t="s">
        <v>51</v>
      </c>
    </row>
    <row r="74" spans="1:9" ht="64" x14ac:dyDescent="0.2">
      <c r="A74" s="3" t="s">
        <v>52</v>
      </c>
      <c r="B74" s="3" t="s">
        <v>53</v>
      </c>
      <c r="C74" s="3" t="s">
        <v>54</v>
      </c>
      <c r="D74" s="3" t="s">
        <v>55</v>
      </c>
      <c r="E74" s="3" t="s">
        <v>56</v>
      </c>
      <c r="F74" s="3" t="s">
        <v>57</v>
      </c>
      <c r="G74" s="3" t="s">
        <v>58</v>
      </c>
      <c r="H74" s="3" t="s">
        <v>59</v>
      </c>
      <c r="I74" s="3" t="s">
        <v>60</v>
      </c>
    </row>
    <row r="75" spans="1:9" x14ac:dyDescent="0.2">
      <c r="A75" s="30" t="s">
        <v>61</v>
      </c>
      <c r="B75" s="1">
        <v>36.57</v>
      </c>
      <c r="C75" s="4">
        <v>103</v>
      </c>
      <c r="D75" s="4">
        <v>168</v>
      </c>
      <c r="E75" s="32">
        <v>0.1406</v>
      </c>
      <c r="F75" s="4">
        <v>16121</v>
      </c>
      <c r="G75" s="4">
        <v>26037</v>
      </c>
      <c r="H75" s="32">
        <f t="shared" ref="H75:H81" si="12">C75/$C$126</f>
        <v>1.6715352158390134E-2</v>
      </c>
      <c r="I75" s="32">
        <f>C75/$C$82</f>
        <v>9.9420849420849416E-2</v>
      </c>
    </row>
    <row r="76" spans="1:9" x14ac:dyDescent="0.2">
      <c r="A76" s="30" t="s">
        <v>62</v>
      </c>
      <c r="B76" s="1">
        <v>75.739999999999995</v>
      </c>
      <c r="C76" s="4">
        <v>119</v>
      </c>
      <c r="D76" s="4">
        <v>249</v>
      </c>
      <c r="E76" s="32">
        <v>0.14030000000000001</v>
      </c>
      <c r="F76" s="4">
        <v>16487</v>
      </c>
      <c r="G76" s="4">
        <v>27040</v>
      </c>
      <c r="H76" s="32">
        <f t="shared" si="12"/>
        <v>1.9311911716975008E-2</v>
      </c>
      <c r="I76" s="32">
        <f t="shared" ref="I76:I82" si="13">C76/$C$82</f>
        <v>0.11486486486486487</v>
      </c>
    </row>
    <row r="77" spans="1:9" x14ac:dyDescent="0.2">
      <c r="A77" s="30" t="s">
        <v>63</v>
      </c>
      <c r="B77" s="1">
        <v>71.069999999999993</v>
      </c>
      <c r="C77" s="4">
        <v>159</v>
      </c>
      <c r="D77" s="4">
        <v>289</v>
      </c>
      <c r="E77" s="32">
        <v>0.14019999999999999</v>
      </c>
      <c r="F77" s="4">
        <v>16532</v>
      </c>
      <c r="G77" s="4">
        <v>27141</v>
      </c>
      <c r="H77" s="32">
        <f t="shared" si="12"/>
        <v>2.5803310613437196E-2</v>
      </c>
      <c r="I77" s="32">
        <f t="shared" si="13"/>
        <v>0.15347490347490347</v>
      </c>
    </row>
    <row r="78" spans="1:9" x14ac:dyDescent="0.2">
      <c r="A78" s="30" t="s">
        <v>64</v>
      </c>
      <c r="B78" s="1">
        <v>91.17</v>
      </c>
      <c r="C78" s="4">
        <v>155</v>
      </c>
      <c r="D78" s="4">
        <v>296</v>
      </c>
      <c r="E78" s="32">
        <v>0.14069999999999999</v>
      </c>
      <c r="F78" s="4">
        <v>16400</v>
      </c>
      <c r="G78" s="4">
        <v>26825</v>
      </c>
      <c r="H78" s="32">
        <f t="shared" si="12"/>
        <v>2.5154170723790979E-2</v>
      </c>
      <c r="I78" s="32">
        <f t="shared" si="13"/>
        <v>0.14961389961389962</v>
      </c>
    </row>
    <row r="79" spans="1:9" x14ac:dyDescent="0.2">
      <c r="A79" s="30" t="s">
        <v>65</v>
      </c>
      <c r="B79" s="1">
        <v>97.49</v>
      </c>
      <c r="C79" s="4">
        <v>131</v>
      </c>
      <c r="D79" s="4">
        <v>256</v>
      </c>
      <c r="E79" s="32">
        <v>0.14149999999999999</v>
      </c>
      <c r="F79" s="4">
        <v>15956</v>
      </c>
      <c r="G79" s="4">
        <v>25421</v>
      </c>
      <c r="H79" s="32">
        <f t="shared" si="12"/>
        <v>2.1259331385913665E-2</v>
      </c>
      <c r="I79" s="32">
        <f t="shared" si="13"/>
        <v>0.12644787644787644</v>
      </c>
    </row>
    <row r="80" spans="1:9" x14ac:dyDescent="0.2">
      <c r="A80" s="30" t="s">
        <v>66</v>
      </c>
      <c r="B80" s="1">
        <v>111.1</v>
      </c>
      <c r="C80" s="4">
        <v>223</v>
      </c>
      <c r="D80" s="4">
        <v>392</v>
      </c>
      <c r="E80" s="32">
        <v>0.1409</v>
      </c>
      <c r="F80" s="4">
        <v>16317</v>
      </c>
      <c r="G80" s="4">
        <v>26659</v>
      </c>
      <c r="H80" s="32">
        <f t="shared" si="12"/>
        <v>3.6189548847776698E-2</v>
      </c>
      <c r="I80" s="32">
        <f t="shared" si="13"/>
        <v>0.21525096525096524</v>
      </c>
    </row>
    <row r="81" spans="1:9" x14ac:dyDescent="0.2">
      <c r="A81" s="30" t="s">
        <v>67</v>
      </c>
      <c r="B81" s="1">
        <v>137.6</v>
      </c>
      <c r="C81" s="4">
        <v>146</v>
      </c>
      <c r="D81" s="4">
        <v>386</v>
      </c>
      <c r="E81" s="32">
        <v>0.1416</v>
      </c>
      <c r="F81" s="4">
        <v>16176</v>
      </c>
      <c r="G81" s="4">
        <v>26341</v>
      </c>
      <c r="H81" s="32">
        <f t="shared" si="12"/>
        <v>2.3693605972086983E-2</v>
      </c>
      <c r="I81" s="32">
        <f t="shared" si="13"/>
        <v>0.14092664092664092</v>
      </c>
    </row>
    <row r="82" spans="1:9" x14ac:dyDescent="0.2">
      <c r="B82" s="1">
        <f>SUM(B75:B81)</f>
        <v>620.74</v>
      </c>
      <c r="C82" s="4">
        <f>SUM(C75:C81)</f>
        <v>1036</v>
      </c>
      <c r="D82" s="4">
        <f t="shared" ref="D82" si="14">SUM(D75:D81)</f>
        <v>2036</v>
      </c>
      <c r="E82" s="32"/>
      <c r="F82" s="4">
        <f t="shared" ref="F82:G82" si="15">SUM(F75:F81)</f>
        <v>113989</v>
      </c>
      <c r="G82" s="4">
        <f t="shared" si="15"/>
        <v>185464</v>
      </c>
      <c r="H82" s="32"/>
      <c r="I82" s="32">
        <f t="shared" si="13"/>
        <v>1</v>
      </c>
    </row>
    <row r="83" spans="1:9" ht="33.5" customHeight="1" thickBot="1" x14ac:dyDescent="0.25">
      <c r="A83" s="140" t="s">
        <v>63</v>
      </c>
      <c r="B83" s="140"/>
      <c r="C83" s="140"/>
      <c r="D83" s="140"/>
      <c r="E83" s="140"/>
      <c r="F83" s="140"/>
      <c r="G83" s="140"/>
      <c r="H83" s="32"/>
      <c r="I83" s="32"/>
    </row>
    <row r="84" spans="1:9" ht="25" thickBot="1" x14ac:dyDescent="0.25">
      <c r="A84" s="5" t="s">
        <v>93</v>
      </c>
      <c r="B84" s="5" t="s">
        <v>87</v>
      </c>
      <c r="C84" s="6" t="s">
        <v>88</v>
      </c>
      <c r="D84" s="6" t="s">
        <v>89</v>
      </c>
      <c r="E84" s="6" t="s">
        <v>90</v>
      </c>
      <c r="F84" s="6" t="s">
        <v>91</v>
      </c>
      <c r="G84" s="7" t="s">
        <v>92</v>
      </c>
    </row>
    <row r="85" spans="1:9" x14ac:dyDescent="0.2">
      <c r="A85" s="30" t="s">
        <v>74</v>
      </c>
      <c r="B85" s="12">
        <v>40.29</v>
      </c>
      <c r="C85" s="4">
        <v>109</v>
      </c>
      <c r="D85" s="4">
        <v>155</v>
      </c>
      <c r="E85" s="32">
        <v>0.14749999999999999</v>
      </c>
      <c r="F85" s="4">
        <v>10544</v>
      </c>
      <c r="G85" s="4">
        <v>15549</v>
      </c>
      <c r="H85" s="32"/>
      <c r="I85" s="32"/>
    </row>
    <row r="86" spans="1:9" x14ac:dyDescent="0.2">
      <c r="A86" s="30" t="s">
        <v>83</v>
      </c>
      <c r="B86" s="12">
        <v>14.48</v>
      </c>
      <c r="C86" s="4">
        <v>43</v>
      </c>
      <c r="D86" s="4">
        <v>56</v>
      </c>
      <c r="E86" s="32">
        <v>0.1487</v>
      </c>
      <c r="F86" s="4">
        <v>3927</v>
      </c>
      <c r="G86" s="4">
        <v>4775</v>
      </c>
      <c r="H86" s="32"/>
      <c r="I86" s="32"/>
    </row>
    <row r="87" spans="1:9" x14ac:dyDescent="0.2">
      <c r="A87" s="30" t="s">
        <v>81</v>
      </c>
      <c r="B87" s="12">
        <v>3.92</v>
      </c>
      <c r="C87" s="4">
        <v>18</v>
      </c>
      <c r="D87" s="4">
        <v>21</v>
      </c>
      <c r="E87" s="32">
        <v>0.14630000000000001</v>
      </c>
      <c r="F87" s="4">
        <v>2331</v>
      </c>
      <c r="G87" s="4">
        <v>2596</v>
      </c>
      <c r="H87" s="32"/>
      <c r="I87" s="32"/>
    </row>
    <row r="88" spans="1:9" x14ac:dyDescent="0.2">
      <c r="A88" s="30" t="s">
        <v>80</v>
      </c>
      <c r="B88" s="12">
        <v>3</v>
      </c>
      <c r="C88" s="4">
        <v>1</v>
      </c>
      <c r="D88" s="4">
        <v>3</v>
      </c>
      <c r="E88" s="32">
        <v>8.8200000000000001E-2</v>
      </c>
      <c r="F88" s="4">
        <v>272</v>
      </c>
      <c r="G88" s="4">
        <v>289</v>
      </c>
      <c r="H88" s="32"/>
      <c r="I88" s="32"/>
    </row>
    <row r="89" spans="1:9" x14ac:dyDescent="0.2">
      <c r="A89" s="30" t="s">
        <v>84</v>
      </c>
      <c r="B89" s="12">
        <v>2.88</v>
      </c>
      <c r="C89" s="4">
        <v>10</v>
      </c>
      <c r="D89" s="4">
        <v>11</v>
      </c>
      <c r="E89" s="32">
        <v>0.13100000000000001</v>
      </c>
      <c r="F89" s="4">
        <v>626</v>
      </c>
      <c r="G89" s="4">
        <v>693</v>
      </c>
      <c r="H89" s="32"/>
      <c r="I89" s="32"/>
    </row>
    <row r="90" spans="1:9" x14ac:dyDescent="0.2">
      <c r="A90" s="30" t="s">
        <v>78</v>
      </c>
      <c r="B90" s="12">
        <v>1.82</v>
      </c>
      <c r="C90" s="4">
        <v>11</v>
      </c>
      <c r="D90" s="4">
        <v>14</v>
      </c>
      <c r="E90" s="32">
        <v>0.17960000000000001</v>
      </c>
      <c r="F90" s="4">
        <v>362</v>
      </c>
      <c r="G90" s="4">
        <v>372</v>
      </c>
      <c r="H90" s="32"/>
      <c r="I90" s="32"/>
    </row>
    <row r="91" spans="1:9" x14ac:dyDescent="0.2">
      <c r="A91" s="30" t="s">
        <v>76</v>
      </c>
      <c r="B91" s="12">
        <v>1.71</v>
      </c>
      <c r="C91" s="4">
        <v>5</v>
      </c>
      <c r="D91" s="4">
        <v>9</v>
      </c>
      <c r="E91" s="32">
        <v>0.1176</v>
      </c>
      <c r="F91" s="4">
        <v>170</v>
      </c>
      <c r="G91" s="4">
        <v>200</v>
      </c>
      <c r="H91" s="32"/>
      <c r="I91" s="32"/>
    </row>
    <row r="92" spans="1:9" x14ac:dyDescent="0.2">
      <c r="A92" s="30" t="s">
        <v>86</v>
      </c>
      <c r="B92" s="12">
        <v>1.34</v>
      </c>
      <c r="C92" s="4">
        <v>8</v>
      </c>
      <c r="D92" s="4">
        <v>8</v>
      </c>
      <c r="E92" s="32">
        <v>0.124</v>
      </c>
      <c r="F92" s="4">
        <v>1436</v>
      </c>
      <c r="G92" s="4">
        <v>1574</v>
      </c>
      <c r="H92" s="32"/>
      <c r="I92" s="32"/>
    </row>
    <row r="93" spans="1:9" x14ac:dyDescent="0.2">
      <c r="A93" s="30" t="s">
        <v>82</v>
      </c>
      <c r="B93" s="12">
        <v>0.66439999999999999</v>
      </c>
      <c r="C93" s="4">
        <v>3</v>
      </c>
      <c r="D93" s="4">
        <v>3</v>
      </c>
      <c r="E93" s="32">
        <v>9.2299999999999993E-2</v>
      </c>
      <c r="F93" s="4">
        <v>195</v>
      </c>
      <c r="G93" s="4">
        <v>198</v>
      </c>
      <c r="H93" s="32"/>
      <c r="I93" s="32"/>
    </row>
    <row r="94" spans="1:9" x14ac:dyDescent="0.2">
      <c r="A94" s="30" t="s">
        <v>85</v>
      </c>
      <c r="B94" s="12">
        <v>0.31219999999999998</v>
      </c>
      <c r="C94" s="4">
        <v>3</v>
      </c>
      <c r="D94" s="4">
        <v>3</v>
      </c>
      <c r="E94" s="32">
        <v>0.13800000000000001</v>
      </c>
      <c r="F94" s="4">
        <v>355</v>
      </c>
      <c r="G94" s="4">
        <v>364</v>
      </c>
      <c r="H94" s="32"/>
      <c r="I94" s="32"/>
    </row>
    <row r="95" spans="1:9" x14ac:dyDescent="0.2">
      <c r="A95" s="30" t="s">
        <v>77</v>
      </c>
      <c r="B95" s="12">
        <v>0.10639999999999999</v>
      </c>
      <c r="C95" s="4">
        <v>1</v>
      </c>
      <c r="D95" s="4">
        <v>1</v>
      </c>
      <c r="E95" s="32">
        <v>0.125</v>
      </c>
      <c r="F95" s="4">
        <v>8</v>
      </c>
      <c r="G95" s="4">
        <v>8</v>
      </c>
      <c r="H95" s="32"/>
      <c r="I95" s="32"/>
    </row>
    <row r="96" spans="1:9" x14ac:dyDescent="0.2">
      <c r="A96" s="30" t="s">
        <v>79</v>
      </c>
      <c r="B96" s="12">
        <v>6.3070000000000001E-2</v>
      </c>
      <c r="C96" s="4">
        <v>3</v>
      </c>
      <c r="D96" s="4">
        <v>4</v>
      </c>
      <c r="E96" s="32">
        <v>0.1744</v>
      </c>
      <c r="F96" s="4">
        <v>86</v>
      </c>
      <c r="G96" s="4">
        <v>90</v>
      </c>
      <c r="H96" s="32"/>
      <c r="I96" s="32"/>
    </row>
    <row r="97" spans="1:9" x14ac:dyDescent="0.2">
      <c r="A97" s="30" t="s">
        <v>75</v>
      </c>
      <c r="B97" s="12">
        <v>0</v>
      </c>
      <c r="C97" s="4">
        <v>0</v>
      </c>
      <c r="D97" s="4">
        <v>0</v>
      </c>
      <c r="E97" s="32">
        <v>0</v>
      </c>
      <c r="F97" s="4">
        <v>0</v>
      </c>
      <c r="G97" s="4">
        <v>0</v>
      </c>
      <c r="H97" s="32"/>
      <c r="I97" s="32"/>
    </row>
    <row r="98" spans="1:9" x14ac:dyDescent="0.2">
      <c r="B98" s="1">
        <f>SUM(B85:B97)</f>
        <v>70.586069999999978</v>
      </c>
      <c r="C98" s="4"/>
      <c r="D98" s="4"/>
      <c r="E98" s="32"/>
      <c r="F98" s="4"/>
      <c r="G98" s="4"/>
      <c r="H98" s="32"/>
      <c r="I98" s="32"/>
    </row>
    <row r="99" spans="1:9" x14ac:dyDescent="0.2">
      <c r="B99" s="1"/>
      <c r="C99" s="4"/>
      <c r="D99" s="4"/>
      <c r="E99" s="32"/>
      <c r="F99" s="4"/>
      <c r="G99" s="4"/>
      <c r="H99" s="32"/>
      <c r="I99" s="32"/>
    </row>
    <row r="100" spans="1:9" x14ac:dyDescent="0.2">
      <c r="B100" s="1"/>
      <c r="C100" s="4"/>
      <c r="D100" s="4"/>
      <c r="E100" s="32"/>
      <c r="F100" s="4"/>
      <c r="G100" s="4"/>
      <c r="H100" s="32"/>
      <c r="I100" s="32"/>
    </row>
    <row r="101" spans="1:9" x14ac:dyDescent="0.2">
      <c r="B101" s="1"/>
      <c r="C101" s="4"/>
      <c r="D101" s="4"/>
      <c r="E101" s="32"/>
      <c r="F101" s="4"/>
      <c r="G101" s="4"/>
      <c r="H101" s="32"/>
      <c r="I101" s="32"/>
    </row>
    <row r="102" spans="1:9" x14ac:dyDescent="0.2">
      <c r="B102" s="1"/>
      <c r="C102" s="4"/>
      <c r="D102" s="4"/>
      <c r="E102" s="32"/>
      <c r="F102" s="4"/>
      <c r="G102" s="4"/>
      <c r="H102" s="32"/>
      <c r="I102" s="32"/>
    </row>
    <row r="103" spans="1:9" x14ac:dyDescent="0.2">
      <c r="B103" s="1"/>
      <c r="C103" s="4"/>
      <c r="D103" s="4"/>
      <c r="E103" s="32"/>
      <c r="F103" s="4"/>
      <c r="G103" s="4"/>
      <c r="H103" s="32"/>
      <c r="I103" s="32"/>
    </row>
    <row r="104" spans="1:9" x14ac:dyDescent="0.2">
      <c r="B104" s="1"/>
      <c r="C104" s="4"/>
      <c r="D104" s="4"/>
      <c r="E104" s="32"/>
      <c r="F104" s="4"/>
      <c r="G104" s="4"/>
      <c r="H104" s="32"/>
      <c r="I104" s="32"/>
    </row>
    <row r="105" spans="1:9" x14ac:dyDescent="0.2">
      <c r="B105" s="1"/>
      <c r="C105" s="4"/>
      <c r="D105" s="4"/>
      <c r="E105" s="32"/>
      <c r="F105" s="4"/>
      <c r="G105" s="4"/>
      <c r="H105" s="32"/>
      <c r="I105" s="32"/>
    </row>
    <row r="106" spans="1:9" x14ac:dyDescent="0.2">
      <c r="B106" s="1"/>
      <c r="C106" s="4"/>
      <c r="D106" s="4"/>
      <c r="E106" s="32"/>
      <c r="F106" s="4"/>
      <c r="G106" s="4"/>
      <c r="H106" s="32"/>
      <c r="I106" s="32"/>
    </row>
    <row r="107" spans="1:9" x14ac:dyDescent="0.2">
      <c r="B107" s="1"/>
      <c r="C107" s="4"/>
      <c r="D107" s="4"/>
      <c r="E107" s="32"/>
      <c r="F107" s="4"/>
      <c r="G107" s="4"/>
      <c r="H107" s="32"/>
      <c r="I107" s="32"/>
    </row>
    <row r="108" spans="1:9" x14ac:dyDescent="0.2">
      <c r="B108" s="1"/>
      <c r="C108" s="4"/>
      <c r="D108" s="4"/>
      <c r="E108" s="32"/>
      <c r="F108" s="4"/>
      <c r="G108" s="4"/>
      <c r="H108" s="32"/>
      <c r="I108" s="32"/>
    </row>
    <row r="109" spans="1:9" x14ac:dyDescent="0.2">
      <c r="B109" s="1"/>
      <c r="C109" s="4"/>
      <c r="D109" s="4"/>
      <c r="E109" s="32"/>
      <c r="F109" s="4"/>
      <c r="G109" s="4"/>
      <c r="H109" s="32"/>
      <c r="I109" s="32"/>
    </row>
    <row r="110" spans="1:9" x14ac:dyDescent="0.2">
      <c r="B110" s="1"/>
      <c r="C110" s="4"/>
      <c r="D110" s="4"/>
      <c r="E110" s="32"/>
      <c r="F110" s="4"/>
      <c r="G110" s="4"/>
      <c r="H110" s="32"/>
      <c r="I110" s="32"/>
    </row>
    <row r="111" spans="1:9" x14ac:dyDescent="0.2">
      <c r="B111" s="1"/>
      <c r="C111" s="4"/>
      <c r="D111" s="4"/>
      <c r="E111" s="32"/>
      <c r="F111" s="4"/>
      <c r="G111" s="4"/>
      <c r="H111" s="32"/>
      <c r="I111" s="32"/>
    </row>
    <row r="112" spans="1:9" x14ac:dyDescent="0.2">
      <c r="B112" s="1"/>
      <c r="C112" s="4"/>
      <c r="D112" s="4"/>
      <c r="E112" s="32"/>
      <c r="F112" s="4"/>
      <c r="G112" s="4"/>
      <c r="H112" s="32"/>
      <c r="I112" s="32"/>
    </row>
    <row r="113" spans="1:37" ht="56.5" customHeight="1" x14ac:dyDescent="0.2">
      <c r="B113" s="1"/>
      <c r="C113" s="4"/>
      <c r="D113" s="4"/>
      <c r="E113" s="32"/>
      <c r="F113" s="4"/>
      <c r="G113" s="4"/>
      <c r="H113" s="32"/>
      <c r="I113" s="32"/>
    </row>
    <row r="114" spans="1:37" x14ac:dyDescent="0.2">
      <c r="B114" s="1"/>
      <c r="C114" s="4"/>
      <c r="D114" s="4"/>
      <c r="E114" s="32"/>
      <c r="F114" s="4"/>
      <c r="G114" s="4"/>
      <c r="H114" s="32"/>
      <c r="I114" s="32"/>
    </row>
    <row r="115" spans="1:37" x14ac:dyDescent="0.2">
      <c r="B115" s="1"/>
      <c r="C115" s="4"/>
      <c r="D115" s="4"/>
      <c r="E115" s="1"/>
      <c r="F115" s="4"/>
      <c r="G115" s="4"/>
      <c r="H115" s="32"/>
      <c r="I115" s="32"/>
    </row>
    <row r="116" spans="1:37" x14ac:dyDescent="0.2">
      <c r="B116" s="1"/>
      <c r="C116" s="4"/>
      <c r="D116" s="4"/>
      <c r="E116" s="1"/>
      <c r="F116" s="4"/>
      <c r="G116" s="4"/>
      <c r="H116" s="32"/>
      <c r="I116" s="32"/>
    </row>
    <row r="117" spans="1:37" ht="23.5" customHeight="1" x14ac:dyDescent="0.2">
      <c r="B117" s="30"/>
    </row>
    <row r="118" spans="1:37" ht="48" x14ac:dyDescent="0.2">
      <c r="A118" s="3" t="s">
        <v>52</v>
      </c>
      <c r="B118" s="3" t="s">
        <v>68</v>
      </c>
      <c r="C118" s="3" t="s">
        <v>69</v>
      </c>
      <c r="D118" s="3" t="s">
        <v>70</v>
      </c>
      <c r="E118" s="3" t="s">
        <v>71</v>
      </c>
      <c r="F118" s="3" t="s">
        <v>72</v>
      </c>
      <c r="G118" s="3" t="s">
        <v>73</v>
      </c>
      <c r="Q118" s="8"/>
      <c r="R118" s="8"/>
      <c r="S118" s="8"/>
      <c r="T118" s="9"/>
      <c r="U118" s="9"/>
      <c r="V118" s="9"/>
      <c r="W118" s="10"/>
    </row>
    <row r="119" spans="1:37" x14ac:dyDescent="0.2">
      <c r="A119" s="30" t="s">
        <v>61</v>
      </c>
      <c r="B119" s="1">
        <v>810.8</v>
      </c>
      <c r="C119" s="4">
        <v>394</v>
      </c>
      <c r="D119" s="4">
        <v>3339</v>
      </c>
      <c r="E119" s="32">
        <v>0.1249</v>
      </c>
      <c r="F119" s="4">
        <v>226723</v>
      </c>
      <c r="G119" s="4">
        <v>720666</v>
      </c>
      <c r="Q119" s="8"/>
      <c r="R119" s="8"/>
      <c r="S119" s="8"/>
      <c r="T119" s="9"/>
      <c r="U119" s="9"/>
      <c r="V119" s="9"/>
      <c r="W119" s="10"/>
      <c r="X119" s="10"/>
      <c r="Y119" s="10"/>
      <c r="Z119" s="10"/>
      <c r="AA119" s="10"/>
      <c r="AB119" s="10"/>
      <c r="AC119" s="11"/>
      <c r="AD119" s="11"/>
      <c r="AE119" s="11"/>
      <c r="AF119" s="10"/>
      <c r="AG119" s="10"/>
      <c r="AH119" s="10"/>
      <c r="AI119" s="10"/>
      <c r="AJ119" s="10"/>
      <c r="AK119" s="10"/>
    </row>
    <row r="120" spans="1:37" x14ac:dyDescent="0.2">
      <c r="A120" s="30" t="s">
        <v>62</v>
      </c>
      <c r="B120" s="1">
        <v>2280</v>
      </c>
      <c r="C120" s="4">
        <v>647</v>
      </c>
      <c r="D120" s="4">
        <v>7434</v>
      </c>
      <c r="E120" s="32">
        <v>0.12279999999999999</v>
      </c>
      <c r="F120" s="4">
        <v>238874</v>
      </c>
      <c r="G120" s="4">
        <v>795962</v>
      </c>
      <c r="Q120" s="8"/>
      <c r="R120" s="8"/>
      <c r="S120" s="8"/>
      <c r="T120" s="9"/>
      <c r="U120" s="9"/>
      <c r="V120" s="9"/>
      <c r="W120" s="10"/>
      <c r="X120" s="10"/>
      <c r="Y120" s="10"/>
      <c r="Z120" s="10"/>
      <c r="AA120" s="10"/>
      <c r="AB120" s="10"/>
      <c r="AC120" s="11"/>
      <c r="AD120" s="11"/>
      <c r="AE120" s="11"/>
      <c r="AF120" s="10"/>
      <c r="AG120" s="10"/>
      <c r="AH120" s="10"/>
      <c r="AI120" s="10"/>
      <c r="AJ120" s="10"/>
      <c r="AK120" s="10"/>
    </row>
    <row r="121" spans="1:37" x14ac:dyDescent="0.2">
      <c r="A121" s="30" t="s">
        <v>63</v>
      </c>
      <c r="B121" s="1">
        <v>2740</v>
      </c>
      <c r="C121" s="4">
        <v>801</v>
      </c>
      <c r="D121" s="4">
        <v>9613</v>
      </c>
      <c r="E121" s="32">
        <v>0.1222</v>
      </c>
      <c r="F121" s="4">
        <v>241052</v>
      </c>
      <c r="G121" s="4">
        <v>811809</v>
      </c>
      <c r="Q121" s="8"/>
      <c r="R121" s="8"/>
      <c r="S121" s="8"/>
      <c r="T121" s="9"/>
      <c r="U121" s="9"/>
      <c r="V121" s="9"/>
      <c r="W121" s="10"/>
      <c r="X121" s="10"/>
      <c r="Y121" s="10"/>
      <c r="Z121" s="10"/>
      <c r="AA121" s="10"/>
      <c r="AB121" s="10"/>
      <c r="AC121" s="11"/>
      <c r="AD121" s="11"/>
      <c r="AE121" s="11"/>
      <c r="AF121" s="10"/>
      <c r="AG121" s="10"/>
      <c r="AH121" s="10"/>
      <c r="AI121" s="10"/>
      <c r="AJ121" s="10"/>
      <c r="AK121" s="10"/>
    </row>
    <row r="122" spans="1:37" x14ac:dyDescent="0.2">
      <c r="A122" s="30" t="s">
        <v>64</v>
      </c>
      <c r="B122" s="1">
        <v>4920</v>
      </c>
      <c r="C122" s="4">
        <v>1596</v>
      </c>
      <c r="D122" s="4">
        <v>12567</v>
      </c>
      <c r="E122" s="32">
        <v>0.12269999999999999</v>
      </c>
      <c r="F122" s="4">
        <v>238778</v>
      </c>
      <c r="G122" s="4">
        <v>796590</v>
      </c>
      <c r="Q122" s="8"/>
      <c r="R122" s="8"/>
      <c r="S122" s="8"/>
      <c r="T122" s="9"/>
      <c r="U122" s="9"/>
      <c r="V122" s="9"/>
      <c r="W122" s="10"/>
      <c r="X122" s="10"/>
      <c r="Y122" s="10"/>
      <c r="Z122" s="10"/>
      <c r="AA122" s="10"/>
      <c r="AB122" s="10"/>
      <c r="AC122" s="11"/>
      <c r="AD122" s="11"/>
      <c r="AE122" s="11"/>
      <c r="AF122" s="10"/>
      <c r="AG122" s="10"/>
      <c r="AH122" s="10"/>
      <c r="AI122" s="10"/>
      <c r="AJ122" s="10"/>
      <c r="AK122" s="10"/>
    </row>
    <row r="123" spans="1:37" x14ac:dyDescent="0.2">
      <c r="A123" s="30" t="s">
        <v>65</v>
      </c>
      <c r="B123" s="1">
        <v>4930</v>
      </c>
      <c r="C123" s="4">
        <v>1067</v>
      </c>
      <c r="D123" s="4">
        <v>10947</v>
      </c>
      <c r="E123" s="32">
        <v>0.12330000000000001</v>
      </c>
      <c r="F123" s="4">
        <v>237562</v>
      </c>
      <c r="G123" s="4">
        <v>779975</v>
      </c>
      <c r="Q123" s="8"/>
      <c r="R123" s="8"/>
      <c r="S123" s="8"/>
      <c r="T123" s="9"/>
      <c r="U123" s="9"/>
      <c r="V123" s="9"/>
      <c r="W123" s="10"/>
      <c r="X123" s="10"/>
      <c r="Y123" s="10"/>
      <c r="Z123" s="10"/>
      <c r="AA123" s="10"/>
      <c r="AB123" s="10"/>
      <c r="AC123" s="11"/>
      <c r="AD123" s="11"/>
      <c r="AE123" s="11"/>
      <c r="AF123" s="10"/>
      <c r="AG123" s="10"/>
      <c r="AH123" s="10"/>
      <c r="AI123" s="10"/>
      <c r="AJ123" s="10"/>
      <c r="AK123" s="10"/>
    </row>
    <row r="124" spans="1:37" x14ac:dyDescent="0.2">
      <c r="A124" s="30" t="s">
        <v>66</v>
      </c>
      <c r="B124" s="1">
        <v>3950</v>
      </c>
      <c r="C124" s="4">
        <v>1282</v>
      </c>
      <c r="D124" s="4">
        <v>11260</v>
      </c>
      <c r="E124" s="32">
        <v>0.122</v>
      </c>
      <c r="F124" s="4">
        <v>240739</v>
      </c>
      <c r="G124" s="4">
        <v>804607</v>
      </c>
      <c r="N124" s="23"/>
      <c r="Q124" s="8"/>
      <c r="R124" s="8"/>
      <c r="S124" s="8"/>
      <c r="T124" s="9"/>
      <c r="U124" s="9"/>
      <c r="V124" s="9"/>
      <c r="W124" s="10"/>
      <c r="X124" s="10"/>
      <c r="Y124" s="10"/>
      <c r="Z124" s="10"/>
      <c r="AA124" s="10"/>
      <c r="AB124" s="10"/>
      <c r="AC124" s="11"/>
      <c r="AD124" s="11"/>
      <c r="AE124" s="11"/>
      <c r="AF124" s="10"/>
      <c r="AG124" s="10"/>
      <c r="AH124" s="10"/>
      <c r="AI124" s="10"/>
      <c r="AJ124" s="10"/>
      <c r="AK124" s="10"/>
    </row>
    <row r="125" spans="1:37" x14ac:dyDescent="0.2">
      <c r="A125" s="30" t="s">
        <v>67</v>
      </c>
      <c r="B125" s="1">
        <v>1280</v>
      </c>
      <c r="C125" s="4">
        <v>375</v>
      </c>
      <c r="D125" s="4">
        <v>4275</v>
      </c>
      <c r="E125" s="32">
        <v>0.1241</v>
      </c>
      <c r="F125" s="4">
        <v>227024</v>
      </c>
      <c r="G125" s="4">
        <v>733663</v>
      </c>
      <c r="N125" s="23"/>
      <c r="Q125" s="8"/>
      <c r="R125" s="8"/>
      <c r="S125" s="8"/>
      <c r="T125" s="9"/>
      <c r="U125" s="9"/>
      <c r="V125" s="9"/>
      <c r="W125" s="10"/>
      <c r="X125" s="10"/>
      <c r="Y125" s="10"/>
      <c r="Z125" s="10"/>
      <c r="AA125" s="10"/>
      <c r="AB125" s="10"/>
      <c r="AC125" s="11"/>
      <c r="AD125" s="11"/>
      <c r="AE125" s="11"/>
      <c r="AF125" s="10"/>
      <c r="AG125" s="10"/>
      <c r="AH125" s="10"/>
      <c r="AI125" s="10"/>
      <c r="AJ125" s="10"/>
      <c r="AK125" s="10"/>
    </row>
    <row r="126" spans="1:37" ht="16" thickBot="1" x14ac:dyDescent="0.25">
      <c r="B126" s="1">
        <f>SUM(B119:B125)</f>
        <v>20910.8</v>
      </c>
      <c r="C126" s="4">
        <f>SUM(C119:C125)</f>
        <v>6162</v>
      </c>
      <c r="D126" s="4">
        <f t="shared" ref="D126:G126" si="16">SUM(D119:D125)</f>
        <v>59435</v>
      </c>
      <c r="E126" s="1"/>
      <c r="F126" s="4">
        <f t="shared" si="16"/>
        <v>1650752</v>
      </c>
      <c r="G126" s="4">
        <f t="shared" si="16"/>
        <v>5443272</v>
      </c>
      <c r="J126" s="23"/>
      <c r="N126" s="23"/>
      <c r="Q126" s="8"/>
      <c r="R126" s="8"/>
      <c r="S126" s="8"/>
      <c r="T126" s="9"/>
      <c r="U126" s="9"/>
      <c r="V126" s="9"/>
      <c r="W126" s="10"/>
      <c r="X126" s="10"/>
      <c r="Y126" s="10"/>
      <c r="Z126" s="10"/>
      <c r="AA126" s="10"/>
      <c r="AB126" s="10"/>
      <c r="AC126" s="11"/>
      <c r="AD126" s="11"/>
      <c r="AE126" s="11"/>
      <c r="AF126" s="10"/>
      <c r="AG126" s="10"/>
      <c r="AH126" s="10"/>
      <c r="AI126" s="10"/>
      <c r="AJ126" s="10"/>
      <c r="AK126" s="10"/>
    </row>
    <row r="127" spans="1:37" s="131" customFormat="1" ht="16" thickBot="1" x14ac:dyDescent="0.25">
      <c r="T127" s="132"/>
      <c r="U127" s="132"/>
      <c r="V127" s="132"/>
      <c r="W127" s="133"/>
      <c r="X127" s="133"/>
      <c r="Y127" s="133"/>
      <c r="Z127" s="133"/>
      <c r="AA127" s="133"/>
      <c r="AB127" s="133"/>
      <c r="AC127" s="134"/>
      <c r="AD127" s="134"/>
      <c r="AE127" s="134"/>
      <c r="AF127" s="133"/>
      <c r="AG127" s="133"/>
      <c r="AH127" s="133"/>
      <c r="AI127" s="133"/>
      <c r="AJ127" s="133"/>
      <c r="AK127" s="133"/>
    </row>
    <row r="128" spans="1:37" ht="61" thickTop="1" x14ac:dyDescent="0.25">
      <c r="A128" s="135" t="s">
        <v>958</v>
      </c>
      <c r="B128" s="30"/>
      <c r="J128" s="23"/>
      <c r="N128" s="23"/>
      <c r="Q128" s="8"/>
      <c r="R128" s="8"/>
      <c r="S128" s="8"/>
      <c r="T128" s="9"/>
      <c r="U128" s="9"/>
      <c r="V128" s="9"/>
      <c r="W128" s="10"/>
      <c r="X128" s="10"/>
      <c r="Y128" s="10"/>
      <c r="Z128" s="10"/>
      <c r="AA128" s="10"/>
      <c r="AB128" s="10"/>
      <c r="AC128" s="11"/>
      <c r="AD128" s="11"/>
      <c r="AE128" s="11"/>
      <c r="AF128" s="10"/>
      <c r="AG128" s="10"/>
      <c r="AH128" s="10"/>
      <c r="AI128" s="10"/>
      <c r="AJ128" s="10"/>
      <c r="AK128" s="10"/>
    </row>
    <row r="129" spans="1:45" ht="16" thickBot="1" x14ac:dyDescent="0.25">
      <c r="B129" s="30"/>
      <c r="J129" s="23"/>
      <c r="N129" s="23"/>
      <c r="Q129" s="8"/>
      <c r="R129" s="8"/>
      <c r="S129" s="8"/>
      <c r="T129" s="9"/>
      <c r="U129" s="9"/>
      <c r="V129" s="9"/>
      <c r="W129" s="10"/>
      <c r="X129" s="10"/>
      <c r="Y129" s="10"/>
      <c r="Z129" s="10"/>
      <c r="AA129" s="10"/>
      <c r="AB129" s="10"/>
      <c r="AC129" s="11"/>
      <c r="AD129" s="11"/>
      <c r="AE129" s="11"/>
      <c r="AF129" s="10"/>
      <c r="AG129" s="10"/>
      <c r="AH129" s="10"/>
      <c r="AI129" s="10"/>
      <c r="AJ129" s="10"/>
      <c r="AK129" s="10"/>
    </row>
    <row r="130" spans="1:45" ht="96" x14ac:dyDescent="0.2">
      <c r="B130" s="86"/>
      <c r="C130" s="30" t="s">
        <v>184</v>
      </c>
      <c r="D130" s="30" t="s">
        <v>185</v>
      </c>
      <c r="E130" s="37" t="s">
        <v>945</v>
      </c>
      <c r="F130" s="37" t="s">
        <v>921</v>
      </c>
      <c r="G130" s="37" t="s">
        <v>922</v>
      </c>
      <c r="H130" s="76" t="s">
        <v>946</v>
      </c>
      <c r="I130" s="37" t="s">
        <v>926</v>
      </c>
      <c r="J130" s="37" t="s">
        <v>927</v>
      </c>
      <c r="K130" s="76" t="s">
        <v>947</v>
      </c>
      <c r="L130" s="30" t="s">
        <v>325</v>
      </c>
      <c r="M130" s="30" t="s">
        <v>326</v>
      </c>
      <c r="N130" s="37" t="s">
        <v>950</v>
      </c>
      <c r="O130" s="30" t="s">
        <v>820</v>
      </c>
      <c r="V130" s="23"/>
      <c r="Y130" s="8"/>
      <c r="Z130" s="8"/>
      <c r="AA130" s="8"/>
      <c r="AB130" s="8"/>
      <c r="AC130" s="8"/>
      <c r="AD130" s="8"/>
      <c r="AE130" s="8"/>
      <c r="AF130" s="10"/>
      <c r="AG130" s="10"/>
      <c r="AH130" s="10"/>
      <c r="AI130" s="10"/>
      <c r="AJ130" s="10"/>
      <c r="AK130" s="11"/>
      <c r="AL130" s="11"/>
      <c r="AM130" s="11"/>
      <c r="AN130" s="10"/>
      <c r="AO130" s="10"/>
      <c r="AP130" s="10"/>
      <c r="AQ130" s="10"/>
      <c r="AR130" s="10"/>
      <c r="AS130" s="10"/>
    </row>
    <row r="131" spans="1:45" x14ac:dyDescent="0.2">
      <c r="A131" s="22" t="s">
        <v>795</v>
      </c>
      <c r="B131" s="80" t="s">
        <v>896</v>
      </c>
      <c r="C131" s="23">
        <v>31864145.350000001</v>
      </c>
      <c r="D131" s="23">
        <v>21165186.68</v>
      </c>
      <c r="E131" s="23">
        <f t="shared" ref="E131:E168" si="17">SUM(C131:D131)</f>
        <v>53029332.030000001</v>
      </c>
      <c r="F131" s="30">
        <v>59</v>
      </c>
      <c r="G131" s="30">
        <v>44</v>
      </c>
      <c r="H131" s="77">
        <f t="shared" ref="H131:H168" si="18">SUM(F131:G131)</f>
        <v>103</v>
      </c>
      <c r="I131" s="36">
        <f t="shared" ref="I131:K137" si="19">C131/F131</f>
        <v>540070.26016949152</v>
      </c>
      <c r="J131" s="36">
        <f t="shared" si="19"/>
        <v>481026.97</v>
      </c>
      <c r="K131" s="82">
        <f t="shared" si="19"/>
        <v>514847.88378640777</v>
      </c>
      <c r="L131" s="32">
        <f t="shared" ref="L131:L168" si="20">F131/$F$169</f>
        <v>0.17002881844380405</v>
      </c>
      <c r="M131" s="32">
        <f t="shared" ref="M131:M168" si="21">G131/$G$169</f>
        <v>0.10501193317422435</v>
      </c>
      <c r="N131" s="32">
        <f t="shared" ref="N131:N168" si="22">H131/$H$169</f>
        <v>0.13446475195822455</v>
      </c>
      <c r="O131" s="32">
        <f>N131</f>
        <v>0.13446475195822455</v>
      </c>
      <c r="P131" s="30" t="str">
        <f>IF(O131&lt;0.4001,"Ok","")</f>
        <v>Ok</v>
      </c>
      <c r="Q131" s="22"/>
    </row>
    <row r="132" spans="1:45" x14ac:dyDescent="0.2">
      <c r="A132" s="22" t="s">
        <v>799</v>
      </c>
      <c r="B132" s="80" t="s">
        <v>900</v>
      </c>
      <c r="C132" s="23">
        <v>6247215.0199999996</v>
      </c>
      <c r="D132" s="23">
        <v>15260379.4</v>
      </c>
      <c r="E132" s="23">
        <f t="shared" si="17"/>
        <v>21507594.420000002</v>
      </c>
      <c r="F132" s="30">
        <v>44</v>
      </c>
      <c r="G132" s="30">
        <v>28</v>
      </c>
      <c r="H132" s="77">
        <f t="shared" si="18"/>
        <v>72</v>
      </c>
      <c r="I132" s="36">
        <f t="shared" si="19"/>
        <v>141982.15954545455</v>
      </c>
      <c r="J132" s="36">
        <f t="shared" si="19"/>
        <v>545013.55000000005</v>
      </c>
      <c r="K132" s="82">
        <f t="shared" si="19"/>
        <v>298716.58916666667</v>
      </c>
      <c r="L132" s="32">
        <f t="shared" si="20"/>
        <v>0.12680115273775217</v>
      </c>
      <c r="M132" s="32">
        <f t="shared" si="21"/>
        <v>6.6825775656324582E-2</v>
      </c>
      <c r="N132" s="32">
        <f t="shared" si="22"/>
        <v>9.3994778067885115E-2</v>
      </c>
      <c r="O132" s="32">
        <f>O131+N132</f>
        <v>0.22845953002610966</v>
      </c>
      <c r="P132" s="30" t="str">
        <f t="shared" ref="P132:P168" si="23">IF(O132&lt;0.4001,"Ok","")</f>
        <v>Ok</v>
      </c>
      <c r="Q132" s="22"/>
    </row>
    <row r="133" spans="1:45" x14ac:dyDescent="0.2">
      <c r="A133" s="22" t="s">
        <v>789</v>
      </c>
      <c r="B133" s="80" t="s">
        <v>884</v>
      </c>
      <c r="C133" s="23">
        <v>5303447.5599999996</v>
      </c>
      <c r="D133" s="23">
        <v>13833341.970000003</v>
      </c>
      <c r="E133" s="23">
        <f t="shared" si="17"/>
        <v>19136789.530000001</v>
      </c>
      <c r="F133" s="30">
        <v>30</v>
      </c>
      <c r="G133" s="30">
        <v>26</v>
      </c>
      <c r="H133" s="77">
        <f t="shared" si="18"/>
        <v>56</v>
      </c>
      <c r="I133" s="36">
        <f t="shared" si="19"/>
        <v>176781.58533333332</v>
      </c>
      <c r="J133" s="36">
        <f t="shared" si="19"/>
        <v>532051.61423076934</v>
      </c>
      <c r="K133" s="82">
        <f t="shared" si="19"/>
        <v>341728.38446428574</v>
      </c>
      <c r="L133" s="32">
        <f t="shared" si="20"/>
        <v>8.645533141210375E-2</v>
      </c>
      <c r="M133" s="32">
        <f t="shared" si="21"/>
        <v>6.205250596658711E-2</v>
      </c>
      <c r="N133" s="32">
        <f t="shared" si="22"/>
        <v>7.3107049608355096E-2</v>
      </c>
      <c r="O133" s="32">
        <f t="shared" ref="O133:O168" si="24">O132+N133</f>
        <v>0.30156657963446476</v>
      </c>
      <c r="P133" s="30" t="str">
        <f t="shared" si="23"/>
        <v>Ok</v>
      </c>
      <c r="Q133" s="22"/>
    </row>
    <row r="134" spans="1:45" x14ac:dyDescent="0.2">
      <c r="A134" s="22" t="s">
        <v>786</v>
      </c>
      <c r="B134" s="80" t="s">
        <v>881</v>
      </c>
      <c r="C134" s="23">
        <v>19931919.649999999</v>
      </c>
      <c r="D134" s="23">
        <v>13720697.530000001</v>
      </c>
      <c r="E134" s="23">
        <f t="shared" si="17"/>
        <v>33652617.18</v>
      </c>
      <c r="F134" s="30">
        <v>25</v>
      </c>
      <c r="G134" s="30">
        <v>29</v>
      </c>
      <c r="H134" s="77">
        <f t="shared" si="18"/>
        <v>54</v>
      </c>
      <c r="I134" s="36">
        <f t="shared" si="19"/>
        <v>797276.78599999996</v>
      </c>
      <c r="J134" s="36">
        <f t="shared" si="19"/>
        <v>473127.50103448279</v>
      </c>
      <c r="K134" s="82">
        <f t="shared" si="19"/>
        <v>623196.61444444442</v>
      </c>
      <c r="L134" s="32">
        <f t="shared" si="20"/>
        <v>7.2046109510086456E-2</v>
      </c>
      <c r="M134" s="32">
        <f t="shared" si="21"/>
        <v>6.9212410501193311E-2</v>
      </c>
      <c r="N134" s="32">
        <f t="shared" si="22"/>
        <v>7.0496083550913843E-2</v>
      </c>
      <c r="O134" s="32">
        <f t="shared" si="24"/>
        <v>0.37206266318537862</v>
      </c>
      <c r="P134" s="30" t="str">
        <f t="shared" si="23"/>
        <v>Ok</v>
      </c>
      <c r="Q134" s="22"/>
    </row>
    <row r="135" spans="1:45" x14ac:dyDescent="0.2">
      <c r="A135" s="22" t="s">
        <v>790</v>
      </c>
      <c r="B135" s="80" t="s">
        <v>885</v>
      </c>
      <c r="C135" s="23">
        <v>7750752.7999999998</v>
      </c>
      <c r="D135" s="23">
        <v>12994581.59</v>
      </c>
      <c r="E135" s="23">
        <f t="shared" si="17"/>
        <v>20745334.390000001</v>
      </c>
      <c r="F135" s="30">
        <v>21</v>
      </c>
      <c r="G135" s="30">
        <v>27</v>
      </c>
      <c r="H135" s="77">
        <f t="shared" si="18"/>
        <v>48</v>
      </c>
      <c r="I135" s="36">
        <f t="shared" si="19"/>
        <v>369083.46666666667</v>
      </c>
      <c r="J135" s="36">
        <f t="shared" si="19"/>
        <v>481280.79962962965</v>
      </c>
      <c r="K135" s="82">
        <f t="shared" si="19"/>
        <v>432194.46645833337</v>
      </c>
      <c r="L135" s="32">
        <f t="shared" si="20"/>
        <v>6.0518731988472622E-2</v>
      </c>
      <c r="M135" s="32">
        <f t="shared" si="21"/>
        <v>6.4439140811455853E-2</v>
      </c>
      <c r="N135" s="32">
        <f t="shared" si="22"/>
        <v>6.2663185378590072E-2</v>
      </c>
      <c r="O135" s="32">
        <f t="shared" si="24"/>
        <v>0.43472584856396868</v>
      </c>
      <c r="P135" s="30" t="str">
        <f t="shared" si="23"/>
        <v/>
      </c>
      <c r="Q135" s="22"/>
    </row>
    <row r="136" spans="1:45" x14ac:dyDescent="0.2">
      <c r="A136" s="22" t="s">
        <v>788</v>
      </c>
      <c r="B136" s="80" t="s">
        <v>883</v>
      </c>
      <c r="C136" s="23">
        <v>14106449.77</v>
      </c>
      <c r="D136" s="23">
        <v>12084660.560000001</v>
      </c>
      <c r="E136" s="23">
        <f t="shared" si="17"/>
        <v>26191110.329999998</v>
      </c>
      <c r="F136" s="30">
        <v>13</v>
      </c>
      <c r="G136" s="30">
        <v>25</v>
      </c>
      <c r="H136" s="77">
        <f t="shared" si="18"/>
        <v>38</v>
      </c>
      <c r="I136" s="36">
        <f t="shared" si="19"/>
        <v>1085111.5207692308</v>
      </c>
      <c r="J136" s="36">
        <f t="shared" si="19"/>
        <v>483386.42240000004</v>
      </c>
      <c r="K136" s="82">
        <f t="shared" si="19"/>
        <v>689239.74552631576</v>
      </c>
      <c r="L136" s="32">
        <f t="shared" si="20"/>
        <v>3.7463976945244955E-2</v>
      </c>
      <c r="M136" s="32">
        <f t="shared" si="21"/>
        <v>5.9665871121718374E-2</v>
      </c>
      <c r="N136" s="32">
        <f t="shared" si="22"/>
        <v>4.960835509138381E-2</v>
      </c>
      <c r="O136" s="32">
        <f t="shared" si="24"/>
        <v>0.48433420365535251</v>
      </c>
      <c r="P136" s="30" t="str">
        <f t="shared" si="23"/>
        <v/>
      </c>
      <c r="Q136" s="22"/>
    </row>
    <row r="137" spans="1:45" x14ac:dyDescent="0.2">
      <c r="A137" s="22" t="s">
        <v>796</v>
      </c>
      <c r="B137" s="80" t="s">
        <v>897</v>
      </c>
      <c r="C137" s="23">
        <v>11231962.869999999</v>
      </c>
      <c r="D137" s="23">
        <v>11004121.970000001</v>
      </c>
      <c r="E137" s="23">
        <f t="shared" si="17"/>
        <v>22236084.84</v>
      </c>
      <c r="F137" s="30">
        <v>14</v>
      </c>
      <c r="G137" s="30">
        <v>20</v>
      </c>
      <c r="H137" s="77">
        <f t="shared" si="18"/>
        <v>34</v>
      </c>
      <c r="I137" s="36">
        <f t="shared" si="19"/>
        <v>802283.06214285712</v>
      </c>
      <c r="J137" s="36">
        <f t="shared" si="19"/>
        <v>550206.09850000008</v>
      </c>
      <c r="K137" s="82">
        <f t="shared" si="19"/>
        <v>654002.4952941176</v>
      </c>
      <c r="L137" s="32">
        <f t="shared" si="20"/>
        <v>4.0345821325648415E-2</v>
      </c>
      <c r="M137" s="32">
        <f t="shared" si="21"/>
        <v>4.77326968973747E-2</v>
      </c>
      <c r="N137" s="32">
        <f t="shared" si="22"/>
        <v>4.4386422976501305E-2</v>
      </c>
      <c r="O137" s="32">
        <f t="shared" si="24"/>
        <v>0.52872062663185382</v>
      </c>
      <c r="P137" s="30" t="str">
        <f t="shared" si="23"/>
        <v/>
      </c>
      <c r="Q137" s="22"/>
    </row>
    <row r="138" spans="1:45" x14ac:dyDescent="0.2">
      <c r="A138" s="22" t="s">
        <v>815</v>
      </c>
      <c r="B138" s="80" t="s">
        <v>916</v>
      </c>
      <c r="C138" s="23"/>
      <c r="D138" s="23">
        <v>18732995.240000002</v>
      </c>
      <c r="E138" s="23">
        <f t="shared" si="17"/>
        <v>18732995.240000002</v>
      </c>
      <c r="G138" s="30">
        <v>27</v>
      </c>
      <c r="H138" s="77">
        <f t="shared" si="18"/>
        <v>27</v>
      </c>
      <c r="I138" s="36"/>
      <c r="J138" s="36">
        <f t="shared" ref="J138:J168" si="25">D138/G138</f>
        <v>693814.63851851865</v>
      </c>
      <c r="K138" s="82">
        <f t="shared" ref="K138:K168" si="26">E138/H138</f>
        <v>693814.63851851865</v>
      </c>
      <c r="L138" s="32">
        <f t="shared" si="20"/>
        <v>0</v>
      </c>
      <c r="M138" s="32">
        <f t="shared" si="21"/>
        <v>6.4439140811455853E-2</v>
      </c>
      <c r="N138" s="32">
        <f t="shared" si="22"/>
        <v>3.5248041775456922E-2</v>
      </c>
      <c r="O138" s="32">
        <f t="shared" si="24"/>
        <v>0.56396866840731075</v>
      </c>
      <c r="P138" s="30" t="str">
        <f t="shared" si="23"/>
        <v/>
      </c>
      <c r="Q138" s="22"/>
    </row>
    <row r="139" spans="1:45" x14ac:dyDescent="0.2">
      <c r="A139" s="22" t="s">
        <v>806</v>
      </c>
      <c r="B139" s="80" t="s">
        <v>907</v>
      </c>
      <c r="C139" s="23">
        <v>5918449.2300000004</v>
      </c>
      <c r="D139" s="23">
        <v>9030950.6799999997</v>
      </c>
      <c r="E139" s="23">
        <f t="shared" si="17"/>
        <v>14949399.91</v>
      </c>
      <c r="F139" s="30">
        <v>11</v>
      </c>
      <c r="G139" s="30">
        <v>15</v>
      </c>
      <c r="H139" s="77">
        <f t="shared" si="18"/>
        <v>26</v>
      </c>
      <c r="I139" s="36">
        <f>C139/F139</f>
        <v>538040.83909090911</v>
      </c>
      <c r="J139" s="36">
        <f t="shared" si="25"/>
        <v>602063.37866666669</v>
      </c>
      <c r="K139" s="82">
        <f t="shared" si="26"/>
        <v>574976.91961538466</v>
      </c>
      <c r="L139" s="32">
        <f t="shared" si="20"/>
        <v>3.1700288184438041E-2</v>
      </c>
      <c r="M139" s="32">
        <f t="shared" si="21"/>
        <v>3.5799522673031027E-2</v>
      </c>
      <c r="N139" s="32">
        <f t="shared" si="22"/>
        <v>3.3942558746736295E-2</v>
      </c>
      <c r="O139" s="32">
        <f t="shared" si="24"/>
        <v>0.59791122715404699</v>
      </c>
      <c r="P139" s="30" t="str">
        <f t="shared" si="23"/>
        <v/>
      </c>
    </row>
    <row r="140" spans="1:45" ht="15" customHeight="1" x14ac:dyDescent="0.2">
      <c r="A140" s="22" t="s">
        <v>817</v>
      </c>
      <c r="B140" s="80" t="s">
        <v>918</v>
      </c>
      <c r="C140" s="23">
        <v>0</v>
      </c>
      <c r="D140" s="23">
        <v>14324442.709999999</v>
      </c>
      <c r="E140" s="23">
        <f t="shared" si="17"/>
        <v>14324442.709999999</v>
      </c>
      <c r="G140" s="30">
        <v>25</v>
      </c>
      <c r="H140" s="77">
        <f t="shared" si="18"/>
        <v>25</v>
      </c>
      <c r="I140" s="36"/>
      <c r="J140" s="36">
        <f t="shared" si="25"/>
        <v>572977.7084</v>
      </c>
      <c r="K140" s="82">
        <f t="shared" si="26"/>
        <v>572977.7084</v>
      </c>
      <c r="L140" s="32">
        <f t="shared" si="20"/>
        <v>0</v>
      </c>
      <c r="M140" s="32">
        <f t="shared" si="21"/>
        <v>5.9665871121718374E-2</v>
      </c>
      <c r="N140" s="32">
        <f t="shared" si="22"/>
        <v>3.2637075718015669E-2</v>
      </c>
      <c r="O140" s="32">
        <f t="shared" si="24"/>
        <v>0.63054830287206265</v>
      </c>
      <c r="P140" s="30" t="str">
        <f t="shared" si="23"/>
        <v/>
      </c>
      <c r="Q140" s="22"/>
    </row>
    <row r="141" spans="1:45" x14ac:dyDescent="0.2">
      <c r="A141" s="22" t="s">
        <v>793</v>
      </c>
      <c r="B141" s="80" t="s">
        <v>888</v>
      </c>
      <c r="C141" s="23">
        <v>5704986.3099999996</v>
      </c>
      <c r="D141" s="23">
        <v>6097664.5599999996</v>
      </c>
      <c r="E141" s="23">
        <f t="shared" si="17"/>
        <v>11802650.869999999</v>
      </c>
      <c r="F141" s="30">
        <v>11</v>
      </c>
      <c r="G141" s="30">
        <v>10</v>
      </c>
      <c r="H141" s="77">
        <f t="shared" si="18"/>
        <v>21</v>
      </c>
      <c r="I141" s="36">
        <f t="shared" ref="I141:I146" si="27">C141/F141</f>
        <v>518635.11909090908</v>
      </c>
      <c r="J141" s="36">
        <f t="shared" si="25"/>
        <v>609766.45600000001</v>
      </c>
      <c r="K141" s="82">
        <f t="shared" si="26"/>
        <v>562030.99380952376</v>
      </c>
      <c r="L141" s="32">
        <f t="shared" si="20"/>
        <v>3.1700288184438041E-2</v>
      </c>
      <c r="M141" s="32">
        <f t="shared" si="21"/>
        <v>2.386634844868735E-2</v>
      </c>
      <c r="N141" s="32">
        <f t="shared" si="22"/>
        <v>2.7415143603133161E-2</v>
      </c>
      <c r="O141" s="32">
        <f t="shared" si="24"/>
        <v>0.65796344647519578</v>
      </c>
      <c r="P141" s="30" t="str">
        <f t="shared" si="23"/>
        <v/>
      </c>
      <c r="Q141" s="22"/>
    </row>
    <row r="142" spans="1:45" x14ac:dyDescent="0.2">
      <c r="A142" s="22" t="s">
        <v>807</v>
      </c>
      <c r="B142" s="80" t="s">
        <v>908</v>
      </c>
      <c r="C142" s="23">
        <v>2665900</v>
      </c>
      <c r="D142" s="23">
        <v>5285911.29</v>
      </c>
      <c r="E142" s="23">
        <f t="shared" si="17"/>
        <v>7951811.29</v>
      </c>
      <c r="F142" s="30">
        <v>7</v>
      </c>
      <c r="G142" s="30">
        <v>12</v>
      </c>
      <c r="H142" s="77">
        <f t="shared" si="18"/>
        <v>19</v>
      </c>
      <c r="I142" s="36">
        <f t="shared" si="27"/>
        <v>380842.85714285716</v>
      </c>
      <c r="J142" s="36">
        <f t="shared" si="25"/>
        <v>440492.60749999998</v>
      </c>
      <c r="K142" s="82">
        <f t="shared" si="26"/>
        <v>418516.38368421054</v>
      </c>
      <c r="L142" s="32">
        <f t="shared" si="20"/>
        <v>2.0172910662824207E-2</v>
      </c>
      <c r="M142" s="32">
        <f t="shared" si="21"/>
        <v>2.8639618138424822E-2</v>
      </c>
      <c r="N142" s="32">
        <f t="shared" si="22"/>
        <v>2.4804177545691905E-2</v>
      </c>
      <c r="O142" s="32">
        <f t="shared" si="24"/>
        <v>0.68276762402088764</v>
      </c>
      <c r="P142" s="30" t="str">
        <f t="shared" si="23"/>
        <v/>
      </c>
      <c r="Q142" s="22"/>
    </row>
    <row r="143" spans="1:45" x14ac:dyDescent="0.2">
      <c r="A143" s="22" t="s">
        <v>805</v>
      </c>
      <c r="B143" s="80" t="s">
        <v>906</v>
      </c>
      <c r="C143" s="23">
        <v>4140723.67</v>
      </c>
      <c r="D143" s="23">
        <v>5604906.4699999997</v>
      </c>
      <c r="E143" s="23">
        <f t="shared" si="17"/>
        <v>9745630.1400000006</v>
      </c>
      <c r="F143" s="30">
        <v>8</v>
      </c>
      <c r="G143" s="30">
        <v>10</v>
      </c>
      <c r="H143" s="77">
        <f t="shared" si="18"/>
        <v>18</v>
      </c>
      <c r="I143" s="36">
        <f t="shared" si="27"/>
        <v>517590.45874999999</v>
      </c>
      <c r="J143" s="36">
        <f t="shared" si="25"/>
        <v>560490.647</v>
      </c>
      <c r="K143" s="82">
        <f t="shared" si="26"/>
        <v>541423.89666666673</v>
      </c>
      <c r="L143" s="32">
        <f t="shared" si="20"/>
        <v>2.3054755043227664E-2</v>
      </c>
      <c r="M143" s="32">
        <f t="shared" si="21"/>
        <v>2.386634844868735E-2</v>
      </c>
      <c r="N143" s="32">
        <f t="shared" si="22"/>
        <v>2.3498694516971279E-2</v>
      </c>
      <c r="O143" s="32">
        <f t="shared" si="24"/>
        <v>0.70626631853785893</v>
      </c>
      <c r="P143" s="30" t="str">
        <f t="shared" si="23"/>
        <v/>
      </c>
      <c r="Q143" s="22"/>
    </row>
    <row r="144" spans="1:45" x14ac:dyDescent="0.2">
      <c r="A144" s="22" t="s">
        <v>791</v>
      </c>
      <c r="B144" s="80" t="s">
        <v>886</v>
      </c>
      <c r="C144" s="23">
        <v>1350637.67</v>
      </c>
      <c r="D144" s="23">
        <v>6305299.0199999996</v>
      </c>
      <c r="E144" s="23">
        <f t="shared" si="17"/>
        <v>7655936.6899999995</v>
      </c>
      <c r="F144" s="30">
        <v>8</v>
      </c>
      <c r="G144" s="30">
        <v>9</v>
      </c>
      <c r="H144" s="77">
        <f t="shared" si="18"/>
        <v>17</v>
      </c>
      <c r="I144" s="36">
        <f t="shared" si="27"/>
        <v>168829.70874999999</v>
      </c>
      <c r="J144" s="36">
        <f t="shared" si="25"/>
        <v>700588.77999999991</v>
      </c>
      <c r="K144" s="82">
        <f t="shared" si="26"/>
        <v>450349.2170588235</v>
      </c>
      <c r="L144" s="32">
        <f t="shared" si="20"/>
        <v>2.3054755043227664E-2</v>
      </c>
      <c r="M144" s="32">
        <f t="shared" si="21"/>
        <v>2.1479713603818614E-2</v>
      </c>
      <c r="N144" s="32">
        <f t="shared" si="22"/>
        <v>2.2193211488250653E-2</v>
      </c>
      <c r="O144" s="32">
        <f t="shared" si="24"/>
        <v>0.72845953002610964</v>
      </c>
      <c r="P144" s="30" t="str">
        <f t="shared" si="23"/>
        <v/>
      </c>
      <c r="Q144" s="22"/>
    </row>
    <row r="145" spans="1:17" x14ac:dyDescent="0.2">
      <c r="A145" s="22" t="s">
        <v>811</v>
      </c>
      <c r="B145" s="80" t="s">
        <v>912</v>
      </c>
      <c r="C145" s="23">
        <v>1748585.91</v>
      </c>
      <c r="D145" s="23">
        <v>4964760.66</v>
      </c>
      <c r="E145" s="23">
        <f t="shared" si="17"/>
        <v>6713346.5700000003</v>
      </c>
      <c r="F145" s="30">
        <v>9</v>
      </c>
      <c r="G145" s="30">
        <v>8</v>
      </c>
      <c r="H145" s="77">
        <f t="shared" si="18"/>
        <v>17</v>
      </c>
      <c r="I145" s="36">
        <f t="shared" si="27"/>
        <v>194287.32333333333</v>
      </c>
      <c r="J145" s="36">
        <f t="shared" si="25"/>
        <v>620595.08250000002</v>
      </c>
      <c r="K145" s="82">
        <f t="shared" si="26"/>
        <v>394902.73941176472</v>
      </c>
      <c r="L145" s="32">
        <f t="shared" si="20"/>
        <v>2.5936599423631124E-2</v>
      </c>
      <c r="M145" s="32">
        <f t="shared" si="21"/>
        <v>1.9093078758949882E-2</v>
      </c>
      <c r="N145" s="32">
        <f t="shared" si="22"/>
        <v>2.2193211488250653E-2</v>
      </c>
      <c r="O145" s="32">
        <f t="shared" si="24"/>
        <v>0.75065274151436023</v>
      </c>
      <c r="P145" s="30" t="str">
        <f t="shared" si="23"/>
        <v/>
      </c>
      <c r="Q145" s="22"/>
    </row>
    <row r="146" spans="1:17" x14ac:dyDescent="0.2">
      <c r="A146" s="22" t="s">
        <v>785</v>
      </c>
      <c r="B146" s="80" t="s">
        <v>895</v>
      </c>
      <c r="C146" s="23">
        <v>4246594.87</v>
      </c>
      <c r="D146" s="23">
        <v>3516824.2300000004</v>
      </c>
      <c r="E146" s="23">
        <f t="shared" si="17"/>
        <v>7763419.1000000006</v>
      </c>
      <c r="F146" s="30">
        <v>8</v>
      </c>
      <c r="G146" s="30">
        <v>8</v>
      </c>
      <c r="H146" s="77">
        <f t="shared" si="18"/>
        <v>16</v>
      </c>
      <c r="I146" s="36">
        <f t="shared" si="27"/>
        <v>530824.35875000001</v>
      </c>
      <c r="J146" s="36">
        <f t="shared" si="25"/>
        <v>439603.02875000006</v>
      </c>
      <c r="K146" s="82">
        <f t="shared" si="26"/>
        <v>485213.69375000003</v>
      </c>
      <c r="L146" s="32">
        <f t="shared" si="20"/>
        <v>2.3054755043227664E-2</v>
      </c>
      <c r="M146" s="32">
        <f t="shared" si="21"/>
        <v>1.9093078758949882E-2</v>
      </c>
      <c r="N146" s="32">
        <f t="shared" si="22"/>
        <v>2.0887728459530026E-2</v>
      </c>
      <c r="O146" s="32">
        <f t="shared" si="24"/>
        <v>0.77154046997389025</v>
      </c>
      <c r="P146" s="30" t="str">
        <f t="shared" si="23"/>
        <v/>
      </c>
    </row>
    <row r="147" spans="1:17" x14ac:dyDescent="0.2">
      <c r="A147" s="22" t="s">
        <v>816</v>
      </c>
      <c r="B147" s="80" t="s">
        <v>917</v>
      </c>
      <c r="C147" s="23">
        <v>0</v>
      </c>
      <c r="D147" s="23">
        <v>9314790.1099999994</v>
      </c>
      <c r="E147" s="23">
        <f t="shared" si="17"/>
        <v>9314790.1099999994</v>
      </c>
      <c r="G147" s="30">
        <v>15</v>
      </c>
      <c r="H147" s="77">
        <f t="shared" si="18"/>
        <v>15</v>
      </c>
      <c r="I147" s="36"/>
      <c r="J147" s="36">
        <f t="shared" si="25"/>
        <v>620986.00733333325</v>
      </c>
      <c r="K147" s="82">
        <f t="shared" si="26"/>
        <v>620986.00733333325</v>
      </c>
      <c r="L147" s="32">
        <f t="shared" si="20"/>
        <v>0</v>
      </c>
      <c r="M147" s="32">
        <f t="shared" si="21"/>
        <v>3.5799522673031027E-2</v>
      </c>
      <c r="N147" s="32">
        <f t="shared" si="22"/>
        <v>1.95822454308094E-2</v>
      </c>
      <c r="O147" s="32">
        <f t="shared" si="24"/>
        <v>0.79112271540469969</v>
      </c>
      <c r="P147" s="30" t="str">
        <f t="shared" si="23"/>
        <v/>
      </c>
    </row>
    <row r="148" spans="1:17" x14ac:dyDescent="0.2">
      <c r="A148" s="22" t="s">
        <v>792</v>
      </c>
      <c r="B148" s="80" t="s">
        <v>887</v>
      </c>
      <c r="C148" s="23">
        <v>4589435.32</v>
      </c>
      <c r="D148" s="23">
        <v>4430483.5999999996</v>
      </c>
      <c r="E148" s="23">
        <f t="shared" si="17"/>
        <v>9019918.9199999999</v>
      </c>
      <c r="F148" s="30">
        <v>6</v>
      </c>
      <c r="G148" s="30">
        <v>7</v>
      </c>
      <c r="H148" s="77">
        <f t="shared" si="18"/>
        <v>13</v>
      </c>
      <c r="I148" s="36">
        <f t="shared" ref="I148:I166" si="28">C148/F148</f>
        <v>764905.88666666672</v>
      </c>
      <c r="J148" s="36">
        <f t="shared" si="25"/>
        <v>632926.22857142857</v>
      </c>
      <c r="K148" s="82">
        <f t="shared" si="26"/>
        <v>693839.91692307696</v>
      </c>
      <c r="L148" s="32">
        <f t="shared" si="20"/>
        <v>1.7291066282420751E-2</v>
      </c>
      <c r="M148" s="32">
        <f t="shared" si="21"/>
        <v>1.6706443914081145E-2</v>
      </c>
      <c r="N148" s="32">
        <f t="shared" si="22"/>
        <v>1.6971279373368148E-2</v>
      </c>
      <c r="O148" s="32">
        <f t="shared" si="24"/>
        <v>0.80809399477806787</v>
      </c>
      <c r="P148" s="30" t="str">
        <f t="shared" si="23"/>
        <v/>
      </c>
    </row>
    <row r="149" spans="1:17" x14ac:dyDescent="0.2">
      <c r="A149" s="22" t="s">
        <v>801</v>
      </c>
      <c r="B149" s="80" t="s">
        <v>902</v>
      </c>
      <c r="C149" s="23">
        <v>6928335.9500000002</v>
      </c>
      <c r="D149" s="23">
        <v>3540777.48</v>
      </c>
      <c r="E149" s="23">
        <f t="shared" si="17"/>
        <v>10469113.43</v>
      </c>
      <c r="F149" s="30">
        <v>7</v>
      </c>
      <c r="G149" s="30">
        <v>6</v>
      </c>
      <c r="H149" s="77">
        <f t="shared" si="18"/>
        <v>13</v>
      </c>
      <c r="I149" s="36">
        <f t="shared" si="28"/>
        <v>989762.27857142861</v>
      </c>
      <c r="J149" s="36">
        <f t="shared" si="25"/>
        <v>590129.57999999996</v>
      </c>
      <c r="K149" s="82">
        <f t="shared" si="26"/>
        <v>805316.41769230762</v>
      </c>
      <c r="L149" s="32">
        <f t="shared" si="20"/>
        <v>2.0172910662824207E-2</v>
      </c>
      <c r="M149" s="32">
        <f t="shared" si="21"/>
        <v>1.4319809069212411E-2</v>
      </c>
      <c r="N149" s="32">
        <f t="shared" si="22"/>
        <v>1.6971279373368148E-2</v>
      </c>
      <c r="O149" s="32">
        <f t="shared" si="24"/>
        <v>0.82506527415143605</v>
      </c>
      <c r="P149" s="30" t="str">
        <f t="shared" si="23"/>
        <v/>
      </c>
      <c r="Q149" s="22"/>
    </row>
    <row r="150" spans="1:17" x14ac:dyDescent="0.2">
      <c r="A150" s="22" t="s">
        <v>804</v>
      </c>
      <c r="B150" s="80" t="s">
        <v>905</v>
      </c>
      <c r="C150" s="23">
        <v>3648919.06</v>
      </c>
      <c r="D150" s="23">
        <v>3569927.5300000003</v>
      </c>
      <c r="E150" s="23">
        <f t="shared" si="17"/>
        <v>7218846.5899999999</v>
      </c>
      <c r="F150" s="30">
        <v>6</v>
      </c>
      <c r="G150" s="30">
        <v>6</v>
      </c>
      <c r="H150" s="77">
        <f t="shared" si="18"/>
        <v>12</v>
      </c>
      <c r="I150" s="36">
        <f t="shared" si="28"/>
        <v>608153.17666666664</v>
      </c>
      <c r="J150" s="36">
        <f t="shared" si="25"/>
        <v>594987.92166666675</v>
      </c>
      <c r="K150" s="82">
        <f t="shared" si="26"/>
        <v>601570.54916666669</v>
      </c>
      <c r="L150" s="32">
        <f t="shared" si="20"/>
        <v>1.7291066282420751E-2</v>
      </c>
      <c r="M150" s="32">
        <f t="shared" si="21"/>
        <v>1.4319809069212411E-2</v>
      </c>
      <c r="N150" s="32">
        <f t="shared" si="22"/>
        <v>1.5665796344647518E-2</v>
      </c>
      <c r="O150" s="32">
        <f t="shared" si="24"/>
        <v>0.84073107049608353</v>
      </c>
      <c r="P150" s="30" t="str">
        <f t="shared" si="23"/>
        <v/>
      </c>
      <c r="Q150" s="22"/>
    </row>
    <row r="151" spans="1:17" x14ac:dyDescent="0.2">
      <c r="A151" s="22" t="s">
        <v>794</v>
      </c>
      <c r="B151" s="80" t="s">
        <v>889</v>
      </c>
      <c r="C151" s="23">
        <v>3139907.03</v>
      </c>
      <c r="D151" s="23">
        <v>2880399.59</v>
      </c>
      <c r="E151" s="23">
        <f t="shared" si="17"/>
        <v>6020306.6199999992</v>
      </c>
      <c r="F151" s="30">
        <v>5</v>
      </c>
      <c r="G151" s="30">
        <v>6</v>
      </c>
      <c r="H151" s="77">
        <f t="shared" si="18"/>
        <v>11</v>
      </c>
      <c r="I151" s="36">
        <f t="shared" si="28"/>
        <v>627981.40599999996</v>
      </c>
      <c r="J151" s="36">
        <f t="shared" si="25"/>
        <v>480066.59833333333</v>
      </c>
      <c r="K151" s="82">
        <f t="shared" si="26"/>
        <v>547300.60181818169</v>
      </c>
      <c r="L151" s="32">
        <f t="shared" si="20"/>
        <v>1.4409221902017291E-2</v>
      </c>
      <c r="M151" s="32">
        <f t="shared" si="21"/>
        <v>1.4319809069212411E-2</v>
      </c>
      <c r="N151" s="32">
        <f t="shared" si="22"/>
        <v>1.4360313315926894E-2</v>
      </c>
      <c r="O151" s="32">
        <f t="shared" si="24"/>
        <v>0.85509138381201044</v>
      </c>
      <c r="P151" s="30" t="str">
        <f t="shared" si="23"/>
        <v/>
      </c>
    </row>
    <row r="152" spans="1:17" x14ac:dyDescent="0.2">
      <c r="A152" s="22" t="s">
        <v>780</v>
      </c>
      <c r="B152" s="80" t="s">
        <v>890</v>
      </c>
      <c r="C152" s="23">
        <v>1592041</v>
      </c>
      <c r="D152" s="23">
        <v>2879557.08</v>
      </c>
      <c r="E152" s="23">
        <f t="shared" si="17"/>
        <v>4471598.08</v>
      </c>
      <c r="F152" s="30">
        <v>6</v>
      </c>
      <c r="G152" s="30">
        <v>5</v>
      </c>
      <c r="H152" s="77">
        <f t="shared" si="18"/>
        <v>11</v>
      </c>
      <c r="I152" s="36">
        <f t="shared" si="28"/>
        <v>265340.16666666669</v>
      </c>
      <c r="J152" s="36">
        <f t="shared" si="25"/>
        <v>575911.41599999997</v>
      </c>
      <c r="K152" s="82">
        <f t="shared" si="26"/>
        <v>406508.91636363638</v>
      </c>
      <c r="L152" s="32">
        <f t="shared" si="20"/>
        <v>1.7291066282420751E-2</v>
      </c>
      <c r="M152" s="32">
        <f t="shared" si="21"/>
        <v>1.1933174224343675E-2</v>
      </c>
      <c r="N152" s="32">
        <f t="shared" si="22"/>
        <v>1.4360313315926894E-2</v>
      </c>
      <c r="O152" s="32">
        <f t="shared" si="24"/>
        <v>0.86945169712793735</v>
      </c>
      <c r="P152" s="30" t="str">
        <f t="shared" si="23"/>
        <v/>
      </c>
    </row>
    <row r="153" spans="1:17" x14ac:dyDescent="0.2">
      <c r="A153" s="22" t="s">
        <v>808</v>
      </c>
      <c r="B153" s="80" t="s">
        <v>909</v>
      </c>
      <c r="C153" s="23">
        <v>992590.2</v>
      </c>
      <c r="D153" s="23">
        <v>3046672.38</v>
      </c>
      <c r="E153" s="23">
        <f t="shared" si="17"/>
        <v>4039262.58</v>
      </c>
      <c r="F153" s="30">
        <v>7</v>
      </c>
      <c r="G153" s="30">
        <v>4</v>
      </c>
      <c r="H153" s="77">
        <f t="shared" si="18"/>
        <v>11</v>
      </c>
      <c r="I153" s="36">
        <f t="shared" si="28"/>
        <v>141798.6</v>
      </c>
      <c r="J153" s="36">
        <f t="shared" si="25"/>
        <v>761668.09499999997</v>
      </c>
      <c r="K153" s="82">
        <f t="shared" si="26"/>
        <v>367205.68909090909</v>
      </c>
      <c r="L153" s="32">
        <f t="shared" si="20"/>
        <v>2.0172910662824207E-2</v>
      </c>
      <c r="M153" s="32">
        <f t="shared" si="21"/>
        <v>9.5465393794749408E-3</v>
      </c>
      <c r="N153" s="32">
        <f t="shared" si="22"/>
        <v>1.4360313315926894E-2</v>
      </c>
      <c r="O153" s="32">
        <f t="shared" si="24"/>
        <v>0.88381201044386426</v>
      </c>
      <c r="P153" s="30" t="str">
        <f t="shared" si="23"/>
        <v/>
      </c>
    </row>
    <row r="154" spans="1:17" x14ac:dyDescent="0.2">
      <c r="A154" s="22" t="s">
        <v>812</v>
      </c>
      <c r="B154" s="80" t="s">
        <v>913</v>
      </c>
      <c r="C154" s="23">
        <v>2872647</v>
      </c>
      <c r="D154" s="23">
        <v>2353888.5</v>
      </c>
      <c r="E154" s="23">
        <f t="shared" si="17"/>
        <v>5226535.5</v>
      </c>
      <c r="F154" s="30">
        <v>3</v>
      </c>
      <c r="G154" s="30">
        <v>6</v>
      </c>
      <c r="H154" s="77">
        <f t="shared" si="18"/>
        <v>9</v>
      </c>
      <c r="I154" s="36">
        <f t="shared" si="28"/>
        <v>957549</v>
      </c>
      <c r="J154" s="36">
        <f t="shared" si="25"/>
        <v>392314.75</v>
      </c>
      <c r="K154" s="82">
        <f t="shared" si="26"/>
        <v>580726.16666666663</v>
      </c>
      <c r="L154" s="32">
        <f t="shared" si="20"/>
        <v>8.6455331412103754E-3</v>
      </c>
      <c r="M154" s="32">
        <f t="shared" si="21"/>
        <v>1.4319809069212411E-2</v>
      </c>
      <c r="N154" s="32">
        <f t="shared" si="22"/>
        <v>1.1749347258485639E-2</v>
      </c>
      <c r="O154" s="32">
        <f t="shared" si="24"/>
        <v>0.8955613577023499</v>
      </c>
      <c r="P154" s="30" t="str">
        <f t="shared" si="23"/>
        <v/>
      </c>
    </row>
    <row r="155" spans="1:17" x14ac:dyDescent="0.2">
      <c r="A155" s="22" t="s">
        <v>813</v>
      </c>
      <c r="B155" s="80" t="s">
        <v>914</v>
      </c>
      <c r="C155" s="23">
        <v>1491988.5</v>
      </c>
      <c r="D155" s="23">
        <v>2074971.2</v>
      </c>
      <c r="E155" s="23">
        <f t="shared" si="17"/>
        <v>3566959.7</v>
      </c>
      <c r="F155" s="30">
        <v>4</v>
      </c>
      <c r="G155" s="30">
        <v>5</v>
      </c>
      <c r="H155" s="77">
        <f t="shared" si="18"/>
        <v>9</v>
      </c>
      <c r="I155" s="36">
        <f t="shared" si="28"/>
        <v>372997.125</v>
      </c>
      <c r="J155" s="36">
        <f t="shared" si="25"/>
        <v>414994.24</v>
      </c>
      <c r="K155" s="82">
        <f t="shared" si="26"/>
        <v>396328.85555555555</v>
      </c>
      <c r="L155" s="32">
        <f t="shared" si="20"/>
        <v>1.1527377521613832E-2</v>
      </c>
      <c r="M155" s="32">
        <f t="shared" si="21"/>
        <v>1.1933174224343675E-2</v>
      </c>
      <c r="N155" s="32">
        <f t="shared" si="22"/>
        <v>1.1749347258485639E-2</v>
      </c>
      <c r="O155" s="32">
        <f t="shared" si="24"/>
        <v>0.90731070496083555</v>
      </c>
      <c r="P155" s="30" t="str">
        <f t="shared" si="23"/>
        <v/>
      </c>
    </row>
    <row r="156" spans="1:17" x14ac:dyDescent="0.2">
      <c r="A156" s="22" t="s">
        <v>814</v>
      </c>
      <c r="B156" s="80" t="s">
        <v>915</v>
      </c>
      <c r="C156" s="23">
        <v>1503151.11</v>
      </c>
      <c r="D156" s="23">
        <v>2030249.5</v>
      </c>
      <c r="E156" s="23">
        <f t="shared" si="17"/>
        <v>3533400.6100000003</v>
      </c>
      <c r="F156" s="30">
        <v>5</v>
      </c>
      <c r="G156" s="30">
        <v>4</v>
      </c>
      <c r="H156" s="77">
        <f t="shared" si="18"/>
        <v>9</v>
      </c>
      <c r="I156" s="36">
        <f t="shared" si="28"/>
        <v>300630.22200000001</v>
      </c>
      <c r="J156" s="36">
        <f t="shared" si="25"/>
        <v>507562.375</v>
      </c>
      <c r="K156" s="82">
        <f t="shared" si="26"/>
        <v>392600.06777777779</v>
      </c>
      <c r="L156" s="32">
        <f t="shared" si="20"/>
        <v>1.4409221902017291E-2</v>
      </c>
      <c r="M156" s="32">
        <f t="shared" si="21"/>
        <v>9.5465393794749408E-3</v>
      </c>
      <c r="N156" s="32">
        <f t="shared" si="22"/>
        <v>1.1749347258485639E-2</v>
      </c>
      <c r="O156" s="32">
        <f t="shared" si="24"/>
        <v>0.91906005221932119</v>
      </c>
      <c r="P156" s="30" t="str">
        <f t="shared" si="23"/>
        <v/>
      </c>
    </row>
    <row r="157" spans="1:17" x14ac:dyDescent="0.2">
      <c r="A157" s="22" t="s">
        <v>803</v>
      </c>
      <c r="B157" s="80" t="s">
        <v>904</v>
      </c>
      <c r="C157" s="23">
        <v>2347167.61</v>
      </c>
      <c r="D157" s="23">
        <v>2875911.3899999997</v>
      </c>
      <c r="E157" s="23">
        <f t="shared" si="17"/>
        <v>5223079</v>
      </c>
      <c r="F157" s="30">
        <v>3</v>
      </c>
      <c r="G157" s="30">
        <v>5</v>
      </c>
      <c r="H157" s="77">
        <f t="shared" si="18"/>
        <v>8</v>
      </c>
      <c r="I157" s="36">
        <f t="shared" si="28"/>
        <v>782389.20333333325</v>
      </c>
      <c r="J157" s="36">
        <f t="shared" si="25"/>
        <v>575182.27799999993</v>
      </c>
      <c r="K157" s="82">
        <f t="shared" si="26"/>
        <v>652884.875</v>
      </c>
      <c r="L157" s="32">
        <f t="shared" si="20"/>
        <v>8.6455331412103754E-3</v>
      </c>
      <c r="M157" s="32">
        <f t="shared" si="21"/>
        <v>1.1933174224343675E-2</v>
      </c>
      <c r="N157" s="32">
        <f t="shared" si="22"/>
        <v>1.0443864229765013E-2</v>
      </c>
      <c r="O157" s="32">
        <f t="shared" si="24"/>
        <v>0.92950391644908625</v>
      </c>
      <c r="P157" s="30" t="str">
        <f t="shared" si="23"/>
        <v/>
      </c>
    </row>
    <row r="158" spans="1:17" x14ac:dyDescent="0.2">
      <c r="A158" s="22" t="s">
        <v>809</v>
      </c>
      <c r="B158" s="80" t="s">
        <v>910</v>
      </c>
      <c r="C158" s="23">
        <v>1289947.42</v>
      </c>
      <c r="D158" s="23">
        <v>1851995.04</v>
      </c>
      <c r="E158" s="23">
        <f t="shared" si="17"/>
        <v>3141942.46</v>
      </c>
      <c r="F158" s="30">
        <v>4</v>
      </c>
      <c r="G158" s="30">
        <v>3</v>
      </c>
      <c r="H158" s="77">
        <f t="shared" si="18"/>
        <v>7</v>
      </c>
      <c r="I158" s="36">
        <f t="shared" si="28"/>
        <v>322486.85499999998</v>
      </c>
      <c r="J158" s="36">
        <f t="shared" si="25"/>
        <v>617331.68000000005</v>
      </c>
      <c r="K158" s="82">
        <f t="shared" si="26"/>
        <v>448848.92285714287</v>
      </c>
      <c r="L158" s="32">
        <f t="shared" si="20"/>
        <v>1.1527377521613832E-2</v>
      </c>
      <c r="M158" s="32">
        <f t="shared" si="21"/>
        <v>7.1599045346062056E-3</v>
      </c>
      <c r="N158" s="32">
        <f t="shared" si="22"/>
        <v>9.138381201044387E-3</v>
      </c>
      <c r="O158" s="32">
        <f t="shared" si="24"/>
        <v>0.93864229765013063</v>
      </c>
      <c r="P158" s="30" t="str">
        <f t="shared" si="23"/>
        <v/>
      </c>
    </row>
    <row r="159" spans="1:17" x14ac:dyDescent="0.2">
      <c r="A159" s="22" t="s">
        <v>797</v>
      </c>
      <c r="B159" s="80" t="s">
        <v>898</v>
      </c>
      <c r="C159" s="23">
        <v>2744218.13</v>
      </c>
      <c r="D159" s="23">
        <v>2625530.58</v>
      </c>
      <c r="E159" s="23">
        <f t="shared" si="17"/>
        <v>5369748.71</v>
      </c>
      <c r="F159" s="30">
        <v>2</v>
      </c>
      <c r="G159" s="30">
        <v>4</v>
      </c>
      <c r="H159" s="77">
        <f t="shared" si="18"/>
        <v>6</v>
      </c>
      <c r="I159" s="36">
        <f t="shared" si="28"/>
        <v>1372109.0649999999</v>
      </c>
      <c r="J159" s="36">
        <f t="shared" si="25"/>
        <v>656382.64500000002</v>
      </c>
      <c r="K159" s="82">
        <f t="shared" si="26"/>
        <v>894958.11833333329</v>
      </c>
      <c r="L159" s="32">
        <f t="shared" si="20"/>
        <v>5.763688760806916E-3</v>
      </c>
      <c r="M159" s="32">
        <f t="shared" si="21"/>
        <v>9.5465393794749408E-3</v>
      </c>
      <c r="N159" s="32">
        <f t="shared" si="22"/>
        <v>7.832898172323759E-3</v>
      </c>
      <c r="O159" s="32">
        <f t="shared" si="24"/>
        <v>0.94647519582245443</v>
      </c>
      <c r="P159" s="30" t="str">
        <f t="shared" si="23"/>
        <v/>
      </c>
    </row>
    <row r="160" spans="1:17" x14ac:dyDescent="0.2">
      <c r="A160" s="22" t="s">
        <v>798</v>
      </c>
      <c r="B160" s="80" t="s">
        <v>899</v>
      </c>
      <c r="C160" s="23">
        <v>1230720</v>
      </c>
      <c r="D160" s="23">
        <v>1897887.96</v>
      </c>
      <c r="E160" s="23">
        <f t="shared" si="17"/>
        <v>3128607.96</v>
      </c>
      <c r="F160" s="30">
        <v>3</v>
      </c>
      <c r="G160" s="30">
        <v>3</v>
      </c>
      <c r="H160" s="77">
        <f t="shared" si="18"/>
        <v>6</v>
      </c>
      <c r="I160" s="36">
        <f t="shared" si="28"/>
        <v>410240</v>
      </c>
      <c r="J160" s="36">
        <f t="shared" si="25"/>
        <v>632629.31999999995</v>
      </c>
      <c r="K160" s="82">
        <f t="shared" si="26"/>
        <v>521434.66</v>
      </c>
      <c r="L160" s="32">
        <f t="shared" si="20"/>
        <v>8.6455331412103754E-3</v>
      </c>
      <c r="M160" s="32">
        <f t="shared" si="21"/>
        <v>7.1599045346062056E-3</v>
      </c>
      <c r="N160" s="32">
        <f t="shared" si="22"/>
        <v>7.832898172323759E-3</v>
      </c>
      <c r="O160" s="32">
        <f>O159+N160</f>
        <v>0.95430809399477823</v>
      </c>
      <c r="P160" s="30" t="str">
        <f t="shared" si="23"/>
        <v/>
      </c>
    </row>
    <row r="161" spans="1:17" x14ac:dyDescent="0.2">
      <c r="A161" s="22" t="s">
        <v>810</v>
      </c>
      <c r="B161" s="80" t="s">
        <v>911</v>
      </c>
      <c r="C161" s="23">
        <v>1129110.1000000001</v>
      </c>
      <c r="D161" s="23">
        <v>1368000</v>
      </c>
      <c r="E161" s="23">
        <f t="shared" si="17"/>
        <v>2497110.1</v>
      </c>
      <c r="F161" s="30">
        <v>4</v>
      </c>
      <c r="G161" s="30">
        <v>2</v>
      </c>
      <c r="H161" s="77">
        <f t="shared" si="18"/>
        <v>6</v>
      </c>
      <c r="I161" s="36">
        <f t="shared" si="28"/>
        <v>282277.52500000002</v>
      </c>
      <c r="J161" s="36">
        <f t="shared" si="25"/>
        <v>684000</v>
      </c>
      <c r="K161" s="82">
        <f t="shared" si="26"/>
        <v>416185.01666666666</v>
      </c>
      <c r="L161" s="32">
        <f t="shared" si="20"/>
        <v>1.1527377521613832E-2</v>
      </c>
      <c r="M161" s="32">
        <f t="shared" si="21"/>
        <v>4.7732696897374704E-3</v>
      </c>
      <c r="N161" s="32">
        <f t="shared" si="22"/>
        <v>7.832898172323759E-3</v>
      </c>
      <c r="O161" s="32">
        <f t="shared" si="24"/>
        <v>0.96214099216710203</v>
      </c>
      <c r="P161" s="30" t="str">
        <f t="shared" si="23"/>
        <v/>
      </c>
    </row>
    <row r="162" spans="1:17" x14ac:dyDescent="0.2">
      <c r="A162" s="22" t="s">
        <v>787</v>
      </c>
      <c r="B162" s="80" t="s">
        <v>882</v>
      </c>
      <c r="C162" s="23">
        <v>1479961.13</v>
      </c>
      <c r="D162" s="23">
        <v>1357915</v>
      </c>
      <c r="E162" s="23">
        <f t="shared" si="17"/>
        <v>2837876.13</v>
      </c>
      <c r="F162" s="30">
        <v>4</v>
      </c>
      <c r="G162" s="30">
        <v>2</v>
      </c>
      <c r="H162" s="77">
        <f t="shared" si="18"/>
        <v>6</v>
      </c>
      <c r="I162" s="36">
        <f t="shared" si="28"/>
        <v>369990.28249999997</v>
      </c>
      <c r="J162" s="36">
        <f t="shared" si="25"/>
        <v>678957.5</v>
      </c>
      <c r="K162" s="82">
        <f t="shared" si="26"/>
        <v>472979.35499999998</v>
      </c>
      <c r="L162" s="32">
        <f t="shared" si="20"/>
        <v>1.1527377521613832E-2</v>
      </c>
      <c r="M162" s="32">
        <f t="shared" si="21"/>
        <v>4.7732696897374704E-3</v>
      </c>
      <c r="N162" s="32">
        <f t="shared" si="22"/>
        <v>7.832898172323759E-3</v>
      </c>
      <c r="O162" s="32">
        <f t="shared" si="24"/>
        <v>0.96997389033942583</v>
      </c>
      <c r="P162" s="30" t="str">
        <f t="shared" si="23"/>
        <v/>
      </c>
      <c r="Q162" s="22"/>
    </row>
    <row r="163" spans="1:17" x14ac:dyDescent="0.2">
      <c r="A163" s="22" t="s">
        <v>800</v>
      </c>
      <c r="B163" s="80" t="s">
        <v>901</v>
      </c>
      <c r="C163" s="23">
        <v>2079751.89</v>
      </c>
      <c r="D163" s="23">
        <v>1796405.92</v>
      </c>
      <c r="E163" s="23">
        <f t="shared" si="17"/>
        <v>3876157.8099999996</v>
      </c>
      <c r="F163" s="30">
        <v>2</v>
      </c>
      <c r="G163" s="30">
        <v>3</v>
      </c>
      <c r="H163" s="77">
        <f t="shared" si="18"/>
        <v>5</v>
      </c>
      <c r="I163" s="36">
        <f t="shared" si="28"/>
        <v>1039875.9449999999</v>
      </c>
      <c r="J163" s="36">
        <f t="shared" si="25"/>
        <v>598801.97333333327</v>
      </c>
      <c r="K163" s="82">
        <f t="shared" si="26"/>
        <v>775231.56199999992</v>
      </c>
      <c r="L163" s="32">
        <f t="shared" si="20"/>
        <v>5.763688760806916E-3</v>
      </c>
      <c r="M163" s="32">
        <f t="shared" si="21"/>
        <v>7.1599045346062056E-3</v>
      </c>
      <c r="N163" s="32">
        <f t="shared" si="22"/>
        <v>6.5274151436031328E-3</v>
      </c>
      <c r="O163" s="32">
        <f t="shared" si="24"/>
        <v>0.97650130548302894</v>
      </c>
      <c r="P163" s="30" t="str">
        <f t="shared" si="23"/>
        <v/>
      </c>
      <c r="Q163" s="22"/>
    </row>
    <row r="164" spans="1:17" x14ac:dyDescent="0.2">
      <c r="A164" s="22" t="s">
        <v>782</v>
      </c>
      <c r="B164" s="80" t="s">
        <v>892</v>
      </c>
      <c r="C164" s="23">
        <v>1589512.42</v>
      </c>
      <c r="D164" s="23">
        <v>683825.85000000009</v>
      </c>
      <c r="E164" s="23">
        <f t="shared" si="17"/>
        <v>2273338.27</v>
      </c>
      <c r="F164" s="30">
        <v>2</v>
      </c>
      <c r="G164" s="30">
        <v>3</v>
      </c>
      <c r="H164" s="77">
        <f t="shared" si="18"/>
        <v>5</v>
      </c>
      <c r="I164" s="36">
        <f t="shared" si="28"/>
        <v>794756.21</v>
      </c>
      <c r="J164" s="36">
        <f t="shared" si="25"/>
        <v>227941.95000000004</v>
      </c>
      <c r="K164" s="82">
        <f t="shared" si="26"/>
        <v>454667.65399999998</v>
      </c>
      <c r="L164" s="32">
        <f t="shared" si="20"/>
        <v>5.763688760806916E-3</v>
      </c>
      <c r="M164" s="32">
        <f t="shared" si="21"/>
        <v>7.1599045346062056E-3</v>
      </c>
      <c r="N164" s="32">
        <f t="shared" si="22"/>
        <v>6.5274151436031328E-3</v>
      </c>
      <c r="O164" s="32">
        <f t="shared" si="24"/>
        <v>0.98302872062663205</v>
      </c>
      <c r="P164" s="30" t="str">
        <f t="shared" si="23"/>
        <v/>
      </c>
      <c r="Q164" s="22"/>
    </row>
    <row r="165" spans="1:17" x14ac:dyDescent="0.2">
      <c r="A165" s="22" t="s">
        <v>802</v>
      </c>
      <c r="B165" s="80" t="s">
        <v>903</v>
      </c>
      <c r="C165" s="23">
        <v>1725241.3</v>
      </c>
      <c r="D165" s="23">
        <v>427335.36</v>
      </c>
      <c r="E165" s="23">
        <f t="shared" si="17"/>
        <v>2152576.66</v>
      </c>
      <c r="F165" s="30">
        <v>3</v>
      </c>
      <c r="G165" s="30">
        <v>2</v>
      </c>
      <c r="H165" s="77">
        <f t="shared" si="18"/>
        <v>5</v>
      </c>
      <c r="I165" s="36">
        <f t="shared" si="28"/>
        <v>575080.43333333335</v>
      </c>
      <c r="J165" s="36">
        <f t="shared" si="25"/>
        <v>213667.68</v>
      </c>
      <c r="K165" s="82">
        <f t="shared" si="26"/>
        <v>430515.33200000005</v>
      </c>
      <c r="L165" s="32">
        <f t="shared" si="20"/>
        <v>8.6455331412103754E-3</v>
      </c>
      <c r="M165" s="32">
        <f t="shared" si="21"/>
        <v>4.7732696897374704E-3</v>
      </c>
      <c r="N165" s="32">
        <f t="shared" si="22"/>
        <v>6.5274151436031328E-3</v>
      </c>
      <c r="O165" s="32">
        <f t="shared" si="24"/>
        <v>0.98955613577023516</v>
      </c>
      <c r="P165" s="30" t="str">
        <f t="shared" si="23"/>
        <v/>
      </c>
      <c r="Q165" s="22"/>
    </row>
    <row r="166" spans="1:17" x14ac:dyDescent="0.2">
      <c r="A166" s="22" t="s">
        <v>781</v>
      </c>
      <c r="B166" s="80" t="s">
        <v>891</v>
      </c>
      <c r="C166" s="23">
        <v>632127.29</v>
      </c>
      <c r="D166" s="23">
        <v>1225961.25</v>
      </c>
      <c r="E166" s="23">
        <f t="shared" si="17"/>
        <v>1858088.54</v>
      </c>
      <c r="F166" s="30">
        <v>2</v>
      </c>
      <c r="G166" s="30">
        <v>2</v>
      </c>
      <c r="H166" s="77">
        <f t="shared" si="18"/>
        <v>4</v>
      </c>
      <c r="I166" s="36">
        <f t="shared" si="28"/>
        <v>316063.64500000002</v>
      </c>
      <c r="J166" s="36">
        <f t="shared" si="25"/>
        <v>612980.625</v>
      </c>
      <c r="K166" s="82">
        <f t="shared" si="26"/>
        <v>464522.13500000001</v>
      </c>
      <c r="L166" s="32">
        <f t="shared" si="20"/>
        <v>5.763688760806916E-3</v>
      </c>
      <c r="M166" s="32">
        <f t="shared" si="21"/>
        <v>4.7732696897374704E-3</v>
      </c>
      <c r="N166" s="32">
        <f t="shared" si="22"/>
        <v>5.2219321148825066E-3</v>
      </c>
      <c r="O166" s="32">
        <f t="shared" si="24"/>
        <v>0.99477806788511769</v>
      </c>
      <c r="P166" s="30" t="str">
        <f t="shared" si="23"/>
        <v/>
      </c>
      <c r="Q166" s="22"/>
    </row>
    <row r="167" spans="1:17" x14ac:dyDescent="0.2">
      <c r="A167" s="22" t="s">
        <v>783</v>
      </c>
      <c r="B167" s="80" t="s">
        <v>893</v>
      </c>
      <c r="C167" s="23">
        <v>0</v>
      </c>
      <c r="D167" s="23">
        <v>1564206.6</v>
      </c>
      <c r="E167" s="23">
        <f t="shared" si="17"/>
        <v>1564206.6</v>
      </c>
      <c r="G167" s="30">
        <v>2</v>
      </c>
      <c r="H167" s="77">
        <f t="shared" si="18"/>
        <v>2</v>
      </c>
      <c r="I167" s="36"/>
      <c r="J167" s="36">
        <f t="shared" si="25"/>
        <v>782103.3</v>
      </c>
      <c r="K167" s="82">
        <f t="shared" si="26"/>
        <v>782103.3</v>
      </c>
      <c r="L167" s="32">
        <f t="shared" si="20"/>
        <v>0</v>
      </c>
      <c r="M167" s="32">
        <f t="shared" si="21"/>
        <v>4.7732696897374704E-3</v>
      </c>
      <c r="N167" s="32">
        <f t="shared" si="22"/>
        <v>2.6109660574412533E-3</v>
      </c>
      <c r="O167" s="32">
        <f t="shared" si="24"/>
        <v>0.99738903394255896</v>
      </c>
      <c r="P167" s="30" t="str">
        <f t="shared" si="23"/>
        <v/>
      </c>
      <c r="Q167" s="22"/>
    </row>
    <row r="168" spans="1:17" ht="16" thickBot="1" x14ac:dyDescent="0.25">
      <c r="A168" s="22" t="s">
        <v>784</v>
      </c>
      <c r="B168" s="81" t="s">
        <v>894</v>
      </c>
      <c r="C168" s="23">
        <v>758155.15</v>
      </c>
      <c r="D168" s="23">
        <v>357840.4</v>
      </c>
      <c r="E168" s="23">
        <f t="shared" si="17"/>
        <v>1115995.55</v>
      </c>
      <c r="F168" s="30">
        <v>1</v>
      </c>
      <c r="G168" s="30">
        <v>1</v>
      </c>
      <c r="H168" s="78">
        <f t="shared" si="18"/>
        <v>2</v>
      </c>
      <c r="I168" s="36">
        <f>C168/F168</f>
        <v>758155.15</v>
      </c>
      <c r="J168" s="36">
        <f t="shared" si="25"/>
        <v>357840.4</v>
      </c>
      <c r="K168" s="83">
        <f t="shared" si="26"/>
        <v>557997.77500000002</v>
      </c>
      <c r="L168" s="32">
        <f t="shared" si="20"/>
        <v>2.881844380403458E-3</v>
      </c>
      <c r="M168" s="32">
        <f t="shared" si="21"/>
        <v>2.3866348448687352E-3</v>
      </c>
      <c r="N168" s="32">
        <f t="shared" si="22"/>
        <v>2.6109660574412533E-3</v>
      </c>
      <c r="O168" s="32">
        <f t="shared" si="24"/>
        <v>1.0000000000000002</v>
      </c>
      <c r="P168" s="30" t="str">
        <f t="shared" si="23"/>
        <v/>
      </c>
      <c r="Q168" s="22"/>
    </row>
    <row r="169" spans="1:17" x14ac:dyDescent="0.2">
      <c r="A169" s="22"/>
      <c r="B169" s="30"/>
      <c r="C169" s="23">
        <f>SUM(C131:C168)</f>
        <v>165976698.28999999</v>
      </c>
      <c r="D169" s="23">
        <f>SUM(D131:D168)</f>
        <v>228081256.88</v>
      </c>
      <c r="E169" s="23">
        <f t="shared" ref="E169" si="29">SUM(C169:D169)</f>
        <v>394057955.16999996</v>
      </c>
      <c r="F169" s="30">
        <f t="shared" ref="F169:G169" si="30">SUM(F131:F168)</f>
        <v>347</v>
      </c>
      <c r="G169" s="30">
        <f t="shared" si="30"/>
        <v>419</v>
      </c>
      <c r="H169" s="30">
        <f>SUM(H131:H168)</f>
        <v>766</v>
      </c>
      <c r="J169" s="23"/>
      <c r="K169" s="23"/>
    </row>
    <row r="170" spans="1:17" x14ac:dyDescent="0.2">
      <c r="A170" s="22"/>
      <c r="B170" s="30"/>
      <c r="C170" s="23"/>
      <c r="D170" s="23"/>
      <c r="H170" s="23"/>
    </row>
    <row r="171" spans="1:17" x14ac:dyDescent="0.2">
      <c r="A171" s="22"/>
      <c r="B171" s="30"/>
      <c r="C171" s="23"/>
      <c r="D171" s="23"/>
      <c r="E171" s="45" t="s">
        <v>919</v>
      </c>
      <c r="F171" s="46"/>
      <c r="G171" s="46"/>
      <c r="H171" s="94"/>
      <c r="I171" s="48"/>
    </row>
    <row r="172" spans="1:17" ht="64" x14ac:dyDescent="0.2">
      <c r="A172" s="22"/>
      <c r="B172" s="30"/>
      <c r="C172" s="23"/>
      <c r="D172" s="23"/>
      <c r="E172" s="49"/>
      <c r="F172" s="50" t="s">
        <v>920</v>
      </c>
      <c r="G172" s="50" t="s">
        <v>925</v>
      </c>
      <c r="H172" s="50" t="s">
        <v>930</v>
      </c>
      <c r="I172" s="51" t="s">
        <v>931</v>
      </c>
    </row>
    <row r="173" spans="1:17" x14ac:dyDescent="0.2">
      <c r="A173" s="22"/>
      <c r="B173" s="30"/>
      <c r="C173" s="23"/>
      <c r="D173" s="23"/>
      <c r="E173" s="49" t="s">
        <v>924</v>
      </c>
      <c r="F173" s="52">
        <f>(SUMPRODUCT(C131:C168,F131:F168)/SUM(F131:F168))</f>
        <v>10819612.338184442</v>
      </c>
      <c r="G173" s="52">
        <f>QUARTILE(I131:I168,2)</f>
        <v>524729.73892045452</v>
      </c>
      <c r="H173" s="52">
        <f>QUARTILE(I131:I168,0)</f>
        <v>141798.6</v>
      </c>
      <c r="I173" s="53">
        <f>QUARTILE(I131:I168,4)</f>
        <v>1372109.0649999999</v>
      </c>
    </row>
    <row r="174" spans="1:17" x14ac:dyDescent="0.2">
      <c r="A174" s="22"/>
      <c r="B174" s="30"/>
      <c r="C174" s="23"/>
      <c r="D174" s="23"/>
      <c r="E174" s="54" t="s">
        <v>923</v>
      </c>
      <c r="F174" s="55">
        <f>(SUMPRODUCT(D131:D168,G131:G168)/SUM(G131:G168))</f>
        <v>11072324.709594272</v>
      </c>
      <c r="G174" s="55">
        <f>QUARTILE(J131:J168,2)</f>
        <v>575546.84699999995</v>
      </c>
      <c r="H174" s="55">
        <f>QUARTILE(J131:J168,0)</f>
        <v>213667.68</v>
      </c>
      <c r="I174" s="56">
        <f>QUARTILE(J131:J168,4)</f>
        <v>782103.3</v>
      </c>
    </row>
    <row r="175" spans="1:17" x14ac:dyDescent="0.2">
      <c r="A175" s="22"/>
      <c r="B175" s="30"/>
      <c r="C175" s="23"/>
      <c r="D175" s="23"/>
      <c r="E175" s="32"/>
      <c r="F175" s="32"/>
    </row>
    <row r="176" spans="1:17" ht="16" thickBot="1" x14ac:dyDescent="0.25">
      <c r="A176" s="22"/>
      <c r="B176" s="30"/>
      <c r="C176" s="23"/>
      <c r="D176" s="23"/>
      <c r="E176" s="32"/>
      <c r="F176" s="32"/>
    </row>
    <row r="177" spans="1:14" x14ac:dyDescent="0.2">
      <c r="A177" s="92"/>
      <c r="B177" s="137" t="s">
        <v>241</v>
      </c>
      <c r="C177" s="138"/>
      <c r="D177" s="138"/>
      <c r="E177" s="138"/>
      <c r="F177" s="138"/>
      <c r="G177" s="138"/>
      <c r="H177" s="137" t="s">
        <v>818</v>
      </c>
      <c r="I177" s="138"/>
      <c r="J177" s="138"/>
      <c r="K177" s="138"/>
      <c r="L177" s="138"/>
      <c r="M177" s="139"/>
    </row>
    <row r="178" spans="1:14" x14ac:dyDescent="0.2">
      <c r="A178" s="93"/>
      <c r="B178" s="24" t="s">
        <v>236</v>
      </c>
      <c r="C178" s="57" t="s">
        <v>237</v>
      </c>
      <c r="D178" s="57" t="s">
        <v>945</v>
      </c>
      <c r="E178" s="57" t="s">
        <v>238</v>
      </c>
      <c r="F178" s="57" t="s">
        <v>239</v>
      </c>
      <c r="G178" s="57" t="s">
        <v>234</v>
      </c>
      <c r="H178" s="24" t="s">
        <v>236</v>
      </c>
      <c r="I178" s="57" t="s">
        <v>237</v>
      </c>
      <c r="J178" s="57" t="s">
        <v>945</v>
      </c>
      <c r="K178" s="57" t="s">
        <v>238</v>
      </c>
      <c r="L178" s="57" t="s">
        <v>239</v>
      </c>
      <c r="M178" s="58" t="s">
        <v>234</v>
      </c>
    </row>
    <row r="179" spans="1:14" x14ac:dyDescent="0.2">
      <c r="A179" s="24" t="s">
        <v>74</v>
      </c>
      <c r="B179" s="59">
        <f>'D4'!B103</f>
        <v>587390609.3499999</v>
      </c>
      <c r="C179" s="52">
        <f>'D4'!B106</f>
        <v>623381865.67000008</v>
      </c>
      <c r="D179" s="87">
        <f>SUM(B179:C179)</f>
        <v>1210772475.02</v>
      </c>
      <c r="E179" s="52">
        <f>'D4'!B109</f>
        <v>1861723.6500000001</v>
      </c>
      <c r="F179" s="52">
        <f>'D4'!B112</f>
        <v>60935728.140000001</v>
      </c>
      <c r="G179" s="52">
        <f>'D4'!B115</f>
        <v>40340278.739999995</v>
      </c>
      <c r="H179" s="59">
        <f>'D4'!Z103</f>
        <v>73009098.569999993</v>
      </c>
      <c r="I179" s="52">
        <f>'D4'!Z106</f>
        <v>75019921.589999989</v>
      </c>
      <c r="J179" s="87">
        <f>SUM(H179:I179)</f>
        <v>148029020.15999997</v>
      </c>
      <c r="K179" s="52">
        <f>'D4'!Z109</f>
        <v>0</v>
      </c>
      <c r="L179" s="52">
        <f>'D4'!Z112</f>
        <v>9108954.9900000002</v>
      </c>
      <c r="M179" s="60">
        <f>'D4'!Z115</f>
        <v>22670272.709999997</v>
      </c>
    </row>
    <row r="180" spans="1:14" x14ac:dyDescent="0.2">
      <c r="A180" s="24" t="s">
        <v>83</v>
      </c>
      <c r="B180" s="59">
        <f>'D4'!B167</f>
        <v>299520073.64999998</v>
      </c>
      <c r="C180" s="52">
        <f>'D4'!B173</f>
        <v>451548472.59000003</v>
      </c>
      <c r="D180" s="87">
        <f t="shared" ref="D180:D191" si="31">SUM(B180:C180)</f>
        <v>751068546.24000001</v>
      </c>
      <c r="E180" s="52">
        <f>'D4'!B179</f>
        <v>880064.53</v>
      </c>
      <c r="F180" s="52">
        <f>'D4'!B185</f>
        <v>34724016.920000002</v>
      </c>
      <c r="G180" s="52">
        <f>'D4'!B191</f>
        <v>31858898.609999996</v>
      </c>
      <c r="H180" s="59">
        <f>'D4'!Z167</f>
        <v>23999489.809999999</v>
      </c>
      <c r="I180" s="52">
        <f>'D4'!Z173</f>
        <v>59151864.980000012</v>
      </c>
      <c r="J180" s="87">
        <f t="shared" ref="J180:J191" si="32">SUM(H180:I180)</f>
        <v>83151354.790000007</v>
      </c>
      <c r="K180" s="52">
        <f>'D4'!Z179</f>
        <v>0</v>
      </c>
      <c r="L180" s="52">
        <f>'D4'!Z185</f>
        <v>4144493.07</v>
      </c>
      <c r="M180" s="60">
        <f>'D4'!Z191</f>
        <v>17624202.699999996</v>
      </c>
      <c r="N180" s="31"/>
    </row>
    <row r="181" spans="1:14" x14ac:dyDescent="0.2">
      <c r="A181" s="24" t="s">
        <v>81</v>
      </c>
      <c r="B181" s="59">
        <f>'D4'!B130</f>
        <v>97494127.069999993</v>
      </c>
      <c r="C181" s="52">
        <f>'D4'!B137</f>
        <v>142884946.16999999</v>
      </c>
      <c r="D181" s="87">
        <f t="shared" si="31"/>
        <v>240379073.23999998</v>
      </c>
      <c r="E181" s="52">
        <f>'D4'!B144</f>
        <v>1039214.3099999999</v>
      </c>
      <c r="F181" s="52">
        <f>'D4'!B151</f>
        <v>17431855.73</v>
      </c>
      <c r="G181" s="52">
        <f>'D4'!B158</f>
        <v>6228215.4199999999</v>
      </c>
      <c r="H181" s="59">
        <f>'D4'!Z130</f>
        <v>12960032.33</v>
      </c>
      <c r="I181" s="52">
        <f>'D4'!Z137</f>
        <v>26472770.239999998</v>
      </c>
      <c r="J181" s="87">
        <f t="shared" si="32"/>
        <v>39432802.57</v>
      </c>
      <c r="K181" s="52">
        <f>'D4'!Z144</f>
        <v>0</v>
      </c>
      <c r="L181" s="52">
        <f>'D4'!Z151</f>
        <v>2277420.7000000002</v>
      </c>
      <c r="M181" s="60">
        <f>'D4'!Z158</f>
        <v>3328851.99</v>
      </c>
      <c r="N181" s="31"/>
    </row>
    <row r="182" spans="1:14" x14ac:dyDescent="0.2">
      <c r="A182" s="24" t="s">
        <v>86</v>
      </c>
      <c r="B182" s="59">
        <f>'D4'!B170</f>
        <v>113488765.07000001</v>
      </c>
      <c r="C182" s="52">
        <f>'D4'!B176</f>
        <v>134867626.66</v>
      </c>
      <c r="D182" s="87">
        <f t="shared" si="31"/>
        <v>248356391.73000002</v>
      </c>
      <c r="E182" s="52">
        <f>'D4'!B182</f>
        <v>478099.16</v>
      </c>
      <c r="F182" s="52">
        <f>'D4'!B188</f>
        <v>15880520.299999999</v>
      </c>
      <c r="G182" s="52">
        <f>'D4'!B194</f>
        <v>9197587.8000000007</v>
      </c>
      <c r="H182" s="59">
        <f>'D4'!Z170</f>
        <v>12122312.810000001</v>
      </c>
      <c r="I182" s="52">
        <f>'D4'!Z176</f>
        <v>15683557.250000004</v>
      </c>
      <c r="J182" s="87">
        <f t="shared" si="32"/>
        <v>27805870.060000002</v>
      </c>
      <c r="K182" s="52">
        <f>'D4'!Z182</f>
        <v>0</v>
      </c>
      <c r="L182" s="52">
        <f>'D4'!Z188</f>
        <v>341625</v>
      </c>
      <c r="M182" s="60">
        <f>'D4'!Z194</f>
        <v>4644157.38</v>
      </c>
      <c r="N182" s="31"/>
    </row>
    <row r="183" spans="1:14" x14ac:dyDescent="0.2">
      <c r="A183" s="24" t="s">
        <v>84</v>
      </c>
      <c r="B183" s="59">
        <f>'D4'!B168</f>
        <v>77189358.429999992</v>
      </c>
      <c r="C183" s="52">
        <f>'D4'!B174</f>
        <v>121996895.52000001</v>
      </c>
      <c r="D183" s="87">
        <f t="shared" si="31"/>
        <v>199186253.94999999</v>
      </c>
      <c r="E183" s="52">
        <f>'D4'!B180</f>
        <v>99900</v>
      </c>
      <c r="F183" s="52">
        <f>'D4'!B186</f>
        <v>6223089.9100000001</v>
      </c>
      <c r="G183" s="52">
        <f>'D4'!B192</f>
        <v>145000</v>
      </c>
      <c r="H183" s="59">
        <f>'D4'!Z168</f>
        <v>6370584.3799999999</v>
      </c>
      <c r="I183" s="52">
        <f>'D4'!Z174</f>
        <v>11659325.310000001</v>
      </c>
      <c r="J183" s="87">
        <f t="shared" si="32"/>
        <v>18029909.690000001</v>
      </c>
      <c r="K183" s="52">
        <f>'D4'!Z180</f>
        <v>0</v>
      </c>
      <c r="L183" s="52">
        <f>'D4'!Z186</f>
        <v>764247.5</v>
      </c>
      <c r="M183" s="60">
        <f>'D4'!Z192</f>
        <v>145000</v>
      </c>
      <c r="N183" s="31"/>
    </row>
    <row r="184" spans="1:14" x14ac:dyDescent="0.2">
      <c r="A184" s="24" t="s">
        <v>82</v>
      </c>
      <c r="B184" s="59">
        <f>'D4'!B166</f>
        <v>51618365.189999998</v>
      </c>
      <c r="C184" s="52">
        <f>'D4'!B172</f>
        <v>72678132.329999998</v>
      </c>
      <c r="D184" s="87">
        <f t="shared" si="31"/>
        <v>124296497.52</v>
      </c>
      <c r="E184" s="52">
        <f>'D4'!B178</f>
        <v>0</v>
      </c>
      <c r="F184" s="52">
        <f>'D4'!B184</f>
        <v>7211877.9700000007</v>
      </c>
      <c r="G184" s="52">
        <f>'D4'!B190</f>
        <v>5822279.040000001</v>
      </c>
      <c r="H184" s="59">
        <f>'D4'!Z166</f>
        <v>8551209.6699999999</v>
      </c>
      <c r="I184" s="52">
        <f>'D4'!Z172</f>
        <v>12552322.35</v>
      </c>
      <c r="J184" s="87">
        <f t="shared" si="32"/>
        <v>21103532.02</v>
      </c>
      <c r="K184" s="52">
        <f>'D4'!Z178</f>
        <v>0</v>
      </c>
      <c r="L184" s="52">
        <f>'D4'!Z184</f>
        <v>953863.19</v>
      </c>
      <c r="M184" s="60">
        <f>'D4'!Z190</f>
        <v>3790495.2300000004</v>
      </c>
      <c r="N184" s="31"/>
    </row>
    <row r="185" spans="1:14" x14ac:dyDescent="0.2">
      <c r="A185" s="24" t="s">
        <v>85</v>
      </c>
      <c r="B185" s="59">
        <f>'D4'!B169</f>
        <v>54612637.439999998</v>
      </c>
      <c r="C185" s="52">
        <f>'D4'!B175</f>
        <v>70344249.390000001</v>
      </c>
      <c r="D185" s="87">
        <f t="shared" si="31"/>
        <v>124956886.83</v>
      </c>
      <c r="E185" s="52">
        <f>'D4'!B181</f>
        <v>0</v>
      </c>
      <c r="F185" s="52">
        <f>'D4'!B187</f>
        <v>4275744.16</v>
      </c>
      <c r="G185" s="52">
        <f>'D4'!B193</f>
        <v>7419322.8599999994</v>
      </c>
      <c r="H185" s="59">
        <f>'D4'!Z169</f>
        <v>6789096.3600000003</v>
      </c>
      <c r="I185" s="52">
        <f>'D4'!Z175</f>
        <v>10599170.27</v>
      </c>
      <c r="J185" s="87">
        <f t="shared" si="32"/>
        <v>17388266.629999999</v>
      </c>
      <c r="K185" s="52">
        <f>'D4'!Z181</f>
        <v>0</v>
      </c>
      <c r="L185" s="52">
        <f>'D4'!Z187</f>
        <v>58800</v>
      </c>
      <c r="M185" s="60">
        <f>'D4'!Z193</f>
        <v>4047646.86</v>
      </c>
      <c r="N185" s="31"/>
    </row>
    <row r="186" spans="1:14" x14ac:dyDescent="0.2">
      <c r="A186" s="24" t="s">
        <v>78</v>
      </c>
      <c r="B186" s="59">
        <f>'D4'!B127</f>
        <v>30256942.649999999</v>
      </c>
      <c r="C186" s="52">
        <f>'D4'!B134</f>
        <v>36795977.119999997</v>
      </c>
      <c r="D186" s="87">
        <f t="shared" si="31"/>
        <v>67052919.769999996</v>
      </c>
      <c r="E186" s="52">
        <f>'D4'!B141</f>
        <v>16250</v>
      </c>
      <c r="F186" s="52">
        <f>'D4'!B148</f>
        <v>1952179.6</v>
      </c>
      <c r="G186" s="52">
        <f>'D4'!B155</f>
        <v>3876953.91</v>
      </c>
      <c r="H186" s="59">
        <f>'D4'!Z127</f>
        <v>2531087.35</v>
      </c>
      <c r="I186" s="52">
        <f>'D4'!Z134</f>
        <v>3720044.55</v>
      </c>
      <c r="J186" s="87">
        <f t="shared" si="32"/>
        <v>6251131.9000000004</v>
      </c>
      <c r="K186" s="52">
        <f>'D4'!Z141</f>
        <v>0</v>
      </c>
      <c r="L186" s="52">
        <f>'D4'!Z148</f>
        <v>0</v>
      </c>
      <c r="M186" s="60">
        <f>'D4'!Z155</f>
        <v>1953857.2</v>
      </c>
      <c r="N186" s="31"/>
    </row>
    <row r="187" spans="1:14" x14ac:dyDescent="0.2">
      <c r="A187" s="24" t="s">
        <v>76</v>
      </c>
      <c r="B187" s="59">
        <f>'D4'!B125</f>
        <v>23217356.060000002</v>
      </c>
      <c r="C187" s="52">
        <f>'D4'!B132</f>
        <v>31750912.789999992</v>
      </c>
      <c r="D187" s="87">
        <f t="shared" si="31"/>
        <v>54968268.849999994</v>
      </c>
      <c r="E187" s="52">
        <f>'D4'!B139</f>
        <v>116092</v>
      </c>
      <c r="F187" s="52">
        <f>'D4'!B146</f>
        <v>2803234.94</v>
      </c>
      <c r="G187" s="52">
        <f>'D4'!B153</f>
        <v>1717690.17</v>
      </c>
      <c r="H187" s="59">
        <f>'D4'!Z125</f>
        <v>2538544.35</v>
      </c>
      <c r="I187" s="52">
        <f>'D4'!Z132</f>
        <v>1465248.29</v>
      </c>
      <c r="J187" s="87">
        <f t="shared" si="32"/>
        <v>4003792.64</v>
      </c>
      <c r="K187" s="52">
        <f>'D4'!Z139</f>
        <v>0</v>
      </c>
      <c r="L187" s="52">
        <f>'D4'!Z146</f>
        <v>0</v>
      </c>
      <c r="M187" s="60">
        <f>'D4'!Z153</f>
        <v>592710</v>
      </c>
      <c r="N187" s="31"/>
    </row>
    <row r="188" spans="1:14" x14ac:dyDescent="0.2">
      <c r="A188" s="24" t="s">
        <v>79</v>
      </c>
      <c r="B188" s="59">
        <f>'D4'!B128</f>
        <v>21428490.41</v>
      </c>
      <c r="C188" s="52">
        <f>'D4'!B135</f>
        <v>20512402.949999999</v>
      </c>
      <c r="D188" s="87">
        <f t="shared" si="31"/>
        <v>41940893.359999999</v>
      </c>
      <c r="E188" s="52">
        <f>'D4'!B142</f>
        <v>0</v>
      </c>
      <c r="F188" s="52">
        <f>'D4'!B149</f>
        <v>1665814.77</v>
      </c>
      <c r="G188" s="52">
        <f>'D4'!B156</f>
        <v>2186440.6900000004</v>
      </c>
      <c r="H188" s="59">
        <f>'D4'!Z128</f>
        <v>4611273.07</v>
      </c>
      <c r="I188" s="52">
        <f>'D4'!Z135</f>
        <v>3472815.9</v>
      </c>
      <c r="J188" s="87">
        <f t="shared" si="32"/>
        <v>8084088.9700000007</v>
      </c>
      <c r="K188" s="52">
        <f>'D4'!Z142</f>
        <v>0</v>
      </c>
      <c r="L188" s="52">
        <f>'D4'!Z149</f>
        <v>199000</v>
      </c>
      <c r="M188" s="60">
        <f>'D4'!Z156</f>
        <v>1997892.0900000003</v>
      </c>
      <c r="N188" s="31"/>
    </row>
    <row r="189" spans="1:14" x14ac:dyDescent="0.2">
      <c r="A189" s="24" t="s">
        <v>80</v>
      </c>
      <c r="B189" s="59">
        <f>'D4'!B129</f>
        <v>15444625.810000001</v>
      </c>
      <c r="C189" s="52">
        <f>'D4'!B136</f>
        <v>16880929.850000001</v>
      </c>
      <c r="D189" s="87">
        <f t="shared" si="31"/>
        <v>32325555.660000004</v>
      </c>
      <c r="E189" s="52">
        <f>'D4'!B143</f>
        <v>79977.56</v>
      </c>
      <c r="F189" s="52">
        <f>'D4'!B150</f>
        <v>2202560.7800000003</v>
      </c>
      <c r="G189" s="52">
        <f>'D4'!B157</f>
        <v>3231514.55</v>
      </c>
      <c r="H189" s="59">
        <f>'D4'!Z129</f>
        <v>4332136.67</v>
      </c>
      <c r="I189" s="52">
        <f>'D4'!Z136</f>
        <v>3678566.97</v>
      </c>
      <c r="J189" s="87">
        <f t="shared" si="32"/>
        <v>8010703.6400000006</v>
      </c>
      <c r="K189" s="52">
        <f>'D4'!Z143</f>
        <v>0</v>
      </c>
      <c r="L189" s="52">
        <f>'D4'!Z150</f>
        <v>307691.86</v>
      </c>
      <c r="M189" s="60">
        <f>'D4'!Z157</f>
        <v>2903167.83</v>
      </c>
      <c r="N189" s="31"/>
    </row>
    <row r="190" spans="1:14" x14ac:dyDescent="0.2">
      <c r="A190" s="24" t="s">
        <v>77</v>
      </c>
      <c r="B190" s="59">
        <f>'D4'!B126</f>
        <v>8907378.5099999998</v>
      </c>
      <c r="C190" s="52">
        <f>'D4'!B133</f>
        <v>7096906.9199999999</v>
      </c>
      <c r="D190" s="87">
        <f t="shared" si="31"/>
        <v>16004285.43</v>
      </c>
      <c r="E190" s="52">
        <f>'D4'!B140</f>
        <v>0</v>
      </c>
      <c r="F190" s="52">
        <f>'D4'!B147</f>
        <v>242600</v>
      </c>
      <c r="G190" s="52">
        <f>'D4'!B154</f>
        <v>3105459.43</v>
      </c>
      <c r="H190" s="59">
        <f>'D4'!Z126</f>
        <v>4492408.1399999997</v>
      </c>
      <c r="I190" s="52">
        <f>'D4'!Z133</f>
        <v>2674205.2799999998</v>
      </c>
      <c r="J190" s="87">
        <f t="shared" si="32"/>
        <v>7166613.4199999999</v>
      </c>
      <c r="K190" s="52">
        <f>'D4'!Z140</f>
        <v>0</v>
      </c>
      <c r="L190" s="52">
        <f>'D4'!Z147</f>
        <v>185000</v>
      </c>
      <c r="M190" s="60">
        <f>'D4'!Z154</f>
        <v>2559938.6800000002</v>
      </c>
      <c r="N190" s="31"/>
    </row>
    <row r="191" spans="1:14" x14ac:dyDescent="0.2">
      <c r="A191" s="24" t="s">
        <v>235</v>
      </c>
      <c r="B191" s="59">
        <f>'D4'!B104</f>
        <v>6074849.6200000001</v>
      </c>
      <c r="C191" s="52">
        <f>'D4'!B107</f>
        <v>5914286.8900000006</v>
      </c>
      <c r="D191" s="87">
        <f t="shared" si="31"/>
        <v>11989136.510000002</v>
      </c>
      <c r="E191" s="52">
        <f>'D4'!B110</f>
        <v>0</v>
      </c>
      <c r="F191" s="52">
        <f>'D4'!B113</f>
        <v>513813.7</v>
      </c>
      <c r="G191" s="52">
        <f>'D4'!B116</f>
        <v>1411289</v>
      </c>
      <c r="H191" s="59">
        <f>'D4'!Z104</f>
        <v>2351154.5</v>
      </c>
      <c r="I191" s="52">
        <f>'D4'!Z107</f>
        <v>1931443.9</v>
      </c>
      <c r="J191" s="87">
        <f t="shared" si="32"/>
        <v>4282598.4000000004</v>
      </c>
      <c r="K191" s="52">
        <f>'D4'!Z110</f>
        <v>0</v>
      </c>
      <c r="L191" s="52">
        <f>'D4'!Z113</f>
        <v>213813.7</v>
      </c>
      <c r="M191" s="60">
        <f>'D4'!Z116</f>
        <v>1015999</v>
      </c>
      <c r="N191" s="31"/>
    </row>
    <row r="192" spans="1:14" ht="16" thickBot="1" x14ac:dyDescent="0.25">
      <c r="A192" s="26"/>
      <c r="B192" s="61">
        <f>SUM(B179:B191)</f>
        <v>1386643579.26</v>
      </c>
      <c r="C192" s="62">
        <f>SUM(C179:C191)</f>
        <v>1736653604.8500004</v>
      </c>
      <c r="D192" s="88">
        <f>SUM(B192:C192)</f>
        <v>3123297184.1100006</v>
      </c>
      <c r="E192" s="62">
        <f t="shared" ref="E192:M192" si="33">SUM(E179:E191)</f>
        <v>4571321.21</v>
      </c>
      <c r="F192" s="62">
        <f t="shared" si="33"/>
        <v>156063036.91999999</v>
      </c>
      <c r="G192" s="62">
        <f t="shared" si="33"/>
        <v>116540930.22</v>
      </c>
      <c r="H192" s="61">
        <f t="shared" si="33"/>
        <v>164658428.00999996</v>
      </c>
      <c r="I192" s="62">
        <f t="shared" si="33"/>
        <v>228081256.88000003</v>
      </c>
      <c r="J192" s="88">
        <f t="shared" ref="J192" si="34">SUM(J179:J191)</f>
        <v>392739684.88999993</v>
      </c>
      <c r="K192" s="62">
        <f t="shared" si="33"/>
        <v>0</v>
      </c>
      <c r="L192" s="62">
        <f t="shared" si="33"/>
        <v>18554910.010000002</v>
      </c>
      <c r="M192" s="63">
        <f t="shared" si="33"/>
        <v>67274191.670000017</v>
      </c>
    </row>
    <row r="193" spans="1:7" x14ac:dyDescent="0.2">
      <c r="A193" s="64"/>
      <c r="B193" s="65" t="s">
        <v>236</v>
      </c>
      <c r="C193" s="65" t="s">
        <v>237</v>
      </c>
      <c r="D193" s="65" t="s">
        <v>945</v>
      </c>
      <c r="E193" s="65" t="s">
        <v>238</v>
      </c>
      <c r="F193" s="65" t="s">
        <v>239</v>
      </c>
      <c r="G193" s="66" t="s">
        <v>234</v>
      </c>
    </row>
    <row r="194" spans="1:7" x14ac:dyDescent="0.2">
      <c r="A194" s="24" t="s">
        <v>74</v>
      </c>
      <c r="B194" s="25">
        <f t="shared" ref="B194:G194" si="35">H179/B179</f>
        <v>0.12429394921854653</v>
      </c>
      <c r="C194" s="25">
        <f t="shared" si="35"/>
        <v>0.12034344552094063</v>
      </c>
      <c r="D194" s="25">
        <f t="shared" si="35"/>
        <v>0.1222599813045426</v>
      </c>
      <c r="E194" s="25">
        <f t="shared" si="35"/>
        <v>0</v>
      </c>
      <c r="F194" s="25">
        <f t="shared" si="35"/>
        <v>0.14948463353177879</v>
      </c>
      <c r="G194" s="28">
        <f t="shared" si="35"/>
        <v>0.56197610472931503</v>
      </c>
    </row>
    <row r="195" spans="1:7" x14ac:dyDescent="0.2">
      <c r="A195" s="24" t="s">
        <v>83</v>
      </c>
      <c r="B195" s="25">
        <f t="shared" ref="B195:B206" si="36">H180/B180</f>
        <v>8.0126482066922397E-2</v>
      </c>
      <c r="C195" s="25">
        <f t="shared" ref="C195:C206" si="37">I180/C180</f>
        <v>0.13099781877395278</v>
      </c>
      <c r="D195" s="25">
        <f t="shared" ref="D195:D206" si="38">J180/D180</f>
        <v>0.11071074032626235</v>
      </c>
      <c r="E195" s="25"/>
      <c r="F195" s="25">
        <f t="shared" ref="F195:F206" si="39">L180/F180</f>
        <v>0.11935523126683235</v>
      </c>
      <c r="G195" s="28">
        <f t="shared" ref="G195:G206" si="40">M180/G180</f>
        <v>0.55319560527644984</v>
      </c>
    </row>
    <row r="196" spans="1:7" x14ac:dyDescent="0.2">
      <c r="A196" s="24" t="s">
        <v>81</v>
      </c>
      <c r="B196" s="25">
        <f t="shared" si="36"/>
        <v>0.13293141566050232</v>
      </c>
      <c r="C196" s="25">
        <f t="shared" si="37"/>
        <v>0.18527333319287206</v>
      </c>
      <c r="D196" s="25">
        <f t="shared" si="38"/>
        <v>0.1640442407839279</v>
      </c>
      <c r="E196" s="25">
        <f>K181/E181</f>
        <v>0</v>
      </c>
      <c r="F196" s="25">
        <f t="shared" si="39"/>
        <v>0.13064705991574888</v>
      </c>
      <c r="G196" s="28">
        <f t="shared" si="40"/>
        <v>0.53447926340351282</v>
      </c>
    </row>
    <row r="197" spans="1:7" x14ac:dyDescent="0.2">
      <c r="A197" s="24" t="s">
        <v>86</v>
      </c>
      <c r="B197" s="25">
        <f t="shared" si="36"/>
        <v>0.10681509136629466</v>
      </c>
      <c r="C197" s="25">
        <f t="shared" si="37"/>
        <v>0.11628852407656066</v>
      </c>
      <c r="D197" s="25">
        <f t="shared" si="38"/>
        <v>0.11195955081449677</v>
      </c>
      <c r="E197" s="25"/>
      <c r="F197" s="25">
        <f t="shared" si="39"/>
        <v>2.1512204483627655E-2</v>
      </c>
      <c r="G197" s="28">
        <f t="shared" si="40"/>
        <v>0.50493210622028528</v>
      </c>
    </row>
    <row r="198" spans="1:7" x14ac:dyDescent="0.2">
      <c r="A198" s="24" t="s">
        <v>84</v>
      </c>
      <c r="B198" s="25">
        <f t="shared" si="36"/>
        <v>8.2531899598274727E-2</v>
      </c>
      <c r="C198" s="25">
        <f t="shared" si="37"/>
        <v>9.5570672190495087E-2</v>
      </c>
      <c r="D198" s="25">
        <f t="shared" si="38"/>
        <v>9.0517841128363682E-2</v>
      </c>
      <c r="E198" s="25">
        <f>K183/E183</f>
        <v>0</v>
      </c>
      <c r="F198" s="25">
        <f t="shared" si="39"/>
        <v>0.12280836546679429</v>
      </c>
      <c r="G198" s="28">
        <f t="shared" si="40"/>
        <v>1</v>
      </c>
    </row>
    <row r="199" spans="1:7" x14ac:dyDescent="0.2">
      <c r="A199" s="24" t="s">
        <v>82</v>
      </c>
      <c r="B199" s="25">
        <f t="shared" si="36"/>
        <v>0.1656621560664347</v>
      </c>
      <c r="C199" s="25">
        <f t="shared" si="37"/>
        <v>0.17271112984859499</v>
      </c>
      <c r="D199" s="25">
        <f t="shared" si="38"/>
        <v>0.16978380277050303</v>
      </c>
      <c r="E199" s="25"/>
      <c r="F199" s="25">
        <f t="shared" si="39"/>
        <v>0.13226280227811452</v>
      </c>
      <c r="G199" s="28">
        <f t="shared" si="40"/>
        <v>0.65103290377508249</v>
      </c>
    </row>
    <row r="200" spans="1:7" x14ac:dyDescent="0.2">
      <c r="A200" s="24" t="s">
        <v>85</v>
      </c>
      <c r="B200" s="25">
        <f t="shared" si="36"/>
        <v>0.12431365116652386</v>
      </c>
      <c r="C200" s="25">
        <f t="shared" si="37"/>
        <v>0.15067571780084638</v>
      </c>
      <c r="D200" s="25">
        <f t="shared" si="38"/>
        <v>0.13915412804462871</v>
      </c>
      <c r="E200" s="25" t="e">
        <f>K185/E185</f>
        <v>#DIV/0!</v>
      </c>
      <c r="F200" s="25">
        <f t="shared" si="39"/>
        <v>1.3751992121062734E-2</v>
      </c>
      <c r="G200" s="28">
        <f t="shared" si="40"/>
        <v>0.54555475430543543</v>
      </c>
    </row>
    <row r="201" spans="1:7" x14ac:dyDescent="0.2">
      <c r="A201" s="24" t="s">
        <v>78</v>
      </c>
      <c r="B201" s="25">
        <f t="shared" si="36"/>
        <v>8.3653109941694656E-2</v>
      </c>
      <c r="C201" s="25">
        <f t="shared" si="37"/>
        <v>0.10109921902245166</v>
      </c>
      <c r="D201" s="25">
        <f t="shared" si="38"/>
        <v>9.3226841149381331E-2</v>
      </c>
      <c r="E201" s="25">
        <f>K186/E186</f>
        <v>0</v>
      </c>
      <c r="F201" s="25">
        <f t="shared" si="39"/>
        <v>0</v>
      </c>
      <c r="G201" s="28">
        <f t="shared" si="40"/>
        <v>0.50396709513629478</v>
      </c>
    </row>
    <row r="202" spans="1:7" x14ac:dyDescent="0.2">
      <c r="A202" s="24" t="s">
        <v>76</v>
      </c>
      <c r="B202" s="25">
        <f t="shared" si="36"/>
        <v>0.10933821850514359</v>
      </c>
      <c r="C202" s="25">
        <f t="shared" si="37"/>
        <v>4.6148225712159138E-2</v>
      </c>
      <c r="D202" s="25">
        <f t="shared" si="38"/>
        <v>7.283825239113384E-2</v>
      </c>
      <c r="E202" s="25"/>
      <c r="F202" s="25">
        <f t="shared" si="39"/>
        <v>0</v>
      </c>
      <c r="G202" s="28">
        <f t="shared" si="40"/>
        <v>0.34506222970350936</v>
      </c>
    </row>
    <row r="203" spans="1:7" x14ac:dyDescent="0.2">
      <c r="A203" s="24" t="s">
        <v>79</v>
      </c>
      <c r="B203" s="25">
        <f t="shared" si="36"/>
        <v>0.21519355688481279</v>
      </c>
      <c r="C203" s="25">
        <f t="shared" si="37"/>
        <v>0.16930322149312108</v>
      </c>
      <c r="D203" s="25">
        <f t="shared" si="38"/>
        <v>0.19274956545656186</v>
      </c>
      <c r="E203" s="25" t="e">
        <f>K188/E188</f>
        <v>#DIV/0!</v>
      </c>
      <c r="F203" s="25">
        <f t="shared" si="39"/>
        <v>0.11946106108784231</v>
      </c>
      <c r="G203" s="28">
        <f t="shared" si="40"/>
        <v>0.91376459427307855</v>
      </c>
    </row>
    <row r="204" spans="1:7" x14ac:dyDescent="0.2">
      <c r="A204" s="24" t="s">
        <v>80</v>
      </c>
      <c r="B204" s="25">
        <f t="shared" si="36"/>
        <v>0.28049476389353845</v>
      </c>
      <c r="C204" s="25">
        <f t="shared" si="37"/>
        <v>0.21791257962013272</v>
      </c>
      <c r="D204" s="25">
        <f t="shared" si="38"/>
        <v>0.24781333147855314</v>
      </c>
      <c r="E204" s="25">
        <f>K189/E189</f>
        <v>0</v>
      </c>
      <c r="F204" s="25">
        <f t="shared" si="39"/>
        <v>0.13969732994156009</v>
      </c>
      <c r="G204" s="28">
        <f t="shared" si="40"/>
        <v>0.89839231266961195</v>
      </c>
    </row>
    <row r="205" spans="1:7" x14ac:dyDescent="0.2">
      <c r="A205" s="24" t="s">
        <v>77</v>
      </c>
      <c r="B205" s="25">
        <f t="shared" si="36"/>
        <v>0.50434683279222181</v>
      </c>
      <c r="C205" s="25">
        <f t="shared" si="37"/>
        <v>0.37681278761931397</v>
      </c>
      <c r="D205" s="25">
        <f t="shared" si="38"/>
        <v>0.44779340204506712</v>
      </c>
      <c r="E205" s="25"/>
      <c r="F205" s="25">
        <f t="shared" si="39"/>
        <v>0.76257213520197853</v>
      </c>
      <c r="G205" s="28">
        <f t="shared" si="40"/>
        <v>0.82433492940527642</v>
      </c>
    </row>
    <row r="206" spans="1:7" ht="16" thickBot="1" x14ac:dyDescent="0.25">
      <c r="A206" s="26" t="s">
        <v>235</v>
      </c>
      <c r="B206" s="27">
        <f t="shared" si="36"/>
        <v>0.3870308974002224</v>
      </c>
      <c r="C206" s="27">
        <f t="shared" si="37"/>
        <v>0.32657257517651461</v>
      </c>
      <c r="D206" s="27">
        <f t="shared" si="38"/>
        <v>0.35720657583871318</v>
      </c>
      <c r="E206" s="27" t="e">
        <f>K191/E191</f>
        <v>#DIV/0!</v>
      </c>
      <c r="F206" s="27">
        <f t="shared" si="39"/>
        <v>0.41613078826041422</v>
      </c>
      <c r="G206" s="29">
        <f t="shared" si="40"/>
        <v>0.71990853751428663</v>
      </c>
    </row>
    <row r="208" spans="1:7" ht="16" thickBot="1" x14ac:dyDescent="0.25"/>
    <row r="209" spans="1:4" x14ac:dyDescent="0.2">
      <c r="A209" s="64"/>
      <c r="B209" s="65" t="s">
        <v>236</v>
      </c>
      <c r="C209" s="65" t="s">
        <v>237</v>
      </c>
      <c r="D209" s="65" t="s">
        <v>945</v>
      </c>
    </row>
    <row r="210" spans="1:4" x14ac:dyDescent="0.2">
      <c r="A210" s="24" t="s">
        <v>77</v>
      </c>
      <c r="B210" s="25">
        <v>0.50434683279222181</v>
      </c>
      <c r="C210" s="25">
        <v>0.37681278761931397</v>
      </c>
      <c r="D210" s="25">
        <v>0.44779340204506712</v>
      </c>
    </row>
    <row r="211" spans="1:4" x14ac:dyDescent="0.2">
      <c r="A211" s="24" t="s">
        <v>235</v>
      </c>
      <c r="B211" s="25">
        <v>0.3870308974002224</v>
      </c>
      <c r="C211" s="25">
        <v>0.32657257517651461</v>
      </c>
      <c r="D211" s="25">
        <v>0.35720657583871318</v>
      </c>
    </row>
    <row r="212" spans="1:4" x14ac:dyDescent="0.2">
      <c r="A212" s="24" t="s">
        <v>80</v>
      </c>
      <c r="B212" s="25">
        <v>0.28049476389353845</v>
      </c>
      <c r="C212" s="25">
        <v>0.21791257962013272</v>
      </c>
      <c r="D212" s="25">
        <v>0.24781333147855314</v>
      </c>
    </row>
    <row r="213" spans="1:4" x14ac:dyDescent="0.2">
      <c r="A213" s="24" t="s">
        <v>79</v>
      </c>
      <c r="B213" s="25">
        <v>0.21519355688481279</v>
      </c>
      <c r="C213" s="25">
        <v>0.16930322149312108</v>
      </c>
      <c r="D213" s="25">
        <v>0.19274956545656186</v>
      </c>
    </row>
    <row r="214" spans="1:4" x14ac:dyDescent="0.2">
      <c r="A214" s="24" t="s">
        <v>82</v>
      </c>
      <c r="B214" s="25">
        <v>0.1656621560664347</v>
      </c>
      <c r="C214" s="25">
        <v>0.17271112984859499</v>
      </c>
      <c r="D214" s="25">
        <v>0.16978380277050303</v>
      </c>
    </row>
    <row r="215" spans="1:4" x14ac:dyDescent="0.2">
      <c r="A215" s="24" t="s">
        <v>81</v>
      </c>
      <c r="B215" s="25">
        <v>0.13293141566050232</v>
      </c>
      <c r="C215" s="25">
        <v>0.18527333319287206</v>
      </c>
      <c r="D215" s="25">
        <v>0.1640442407839279</v>
      </c>
    </row>
    <row r="216" spans="1:4" x14ac:dyDescent="0.2">
      <c r="A216" s="24" t="s">
        <v>85</v>
      </c>
      <c r="B216" s="25">
        <v>0.12431365116652386</v>
      </c>
      <c r="C216" s="25">
        <v>0.15067571780084638</v>
      </c>
      <c r="D216" s="25">
        <v>0.13915412804462871</v>
      </c>
    </row>
    <row r="217" spans="1:4" x14ac:dyDescent="0.2">
      <c r="A217" s="24" t="s">
        <v>74</v>
      </c>
      <c r="B217" s="25">
        <v>0.12429394921854653</v>
      </c>
      <c r="C217" s="25">
        <v>0.12034344552094063</v>
      </c>
      <c r="D217" s="25">
        <v>0.1222599813045426</v>
      </c>
    </row>
    <row r="218" spans="1:4" x14ac:dyDescent="0.2">
      <c r="A218" s="24" t="s">
        <v>86</v>
      </c>
      <c r="B218" s="25">
        <v>0.10681509136629466</v>
      </c>
      <c r="C218" s="25">
        <v>0.11628852407656066</v>
      </c>
      <c r="D218" s="25">
        <v>0.11195955081449677</v>
      </c>
    </row>
    <row r="219" spans="1:4" x14ac:dyDescent="0.2">
      <c r="A219" s="24" t="s">
        <v>83</v>
      </c>
      <c r="B219" s="25">
        <v>8.0126482066922397E-2</v>
      </c>
      <c r="C219" s="25">
        <v>0.13099781877395278</v>
      </c>
      <c r="D219" s="25">
        <v>0.11071074032626235</v>
      </c>
    </row>
    <row r="220" spans="1:4" x14ac:dyDescent="0.2">
      <c r="A220" s="24" t="s">
        <v>78</v>
      </c>
      <c r="B220" s="25">
        <v>8.3653109941694656E-2</v>
      </c>
      <c r="C220" s="25">
        <v>0.10109921902245166</v>
      </c>
      <c r="D220" s="25">
        <v>9.3226841149381331E-2</v>
      </c>
    </row>
    <row r="221" spans="1:4" x14ac:dyDescent="0.2">
      <c r="A221" s="24" t="s">
        <v>84</v>
      </c>
      <c r="B221" s="25">
        <v>8.2531899598274727E-2</v>
      </c>
      <c r="C221" s="25">
        <v>9.5570672190495087E-2</v>
      </c>
      <c r="D221" s="25">
        <v>9.0517841128363682E-2</v>
      </c>
    </row>
    <row r="222" spans="1:4" ht="16" thickBot="1" x14ac:dyDescent="0.25">
      <c r="A222" s="26" t="s">
        <v>76</v>
      </c>
      <c r="B222" s="27">
        <v>0.10933821850514359</v>
      </c>
      <c r="C222" s="27">
        <v>4.6148225712159138E-2</v>
      </c>
      <c r="D222" s="27">
        <v>7.283825239113384E-2</v>
      </c>
    </row>
  </sheetData>
  <sortState xmlns:xlrd2="http://schemas.microsoft.com/office/spreadsheetml/2017/richdata2" ref="A131:P168">
    <sortCondition descending="1" ref="H131:H168"/>
  </sortState>
  <mergeCells count="3">
    <mergeCell ref="A83:G83"/>
    <mergeCell ref="H177:M177"/>
    <mergeCell ref="B177:G177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0212-5E1D-4FA4-BBE0-EB7B3A0B7962}">
  <sheetPr codeName="Sheet3"/>
  <dimension ref="A1:AW233"/>
  <sheetViews>
    <sheetView zoomScale="88" zoomScaleNormal="100" workbookViewId="0">
      <pane xSplit="2" ySplit="2" topLeftCell="C43" activePane="bottomRight" state="frozen"/>
      <selection pane="topRight" activeCell="C1" sqref="C1"/>
      <selection pane="bottomLeft" activeCell="A3" sqref="A3"/>
      <selection pane="bottomRight" activeCell="BB52" sqref="BB52"/>
    </sheetView>
  </sheetViews>
  <sheetFormatPr baseColWidth="10" defaultColWidth="8.83203125" defaultRowHeight="12" x14ac:dyDescent="0.15"/>
  <cols>
    <col min="1" max="1" width="37.6640625" style="97" customWidth="1"/>
    <col min="2" max="2" width="16" style="97" customWidth="1"/>
    <col min="3" max="3" width="13.83203125" style="97" customWidth="1"/>
    <col min="4" max="4" width="16.83203125" style="97" customWidth="1"/>
    <col min="5" max="5" width="16" style="97" customWidth="1"/>
    <col min="6" max="6" width="12.6640625" style="97" customWidth="1"/>
    <col min="7" max="7" width="13.6640625" style="97" customWidth="1"/>
    <col min="8" max="8" width="17.5" style="97" customWidth="1"/>
    <col min="9" max="9" width="18" style="97" customWidth="1"/>
    <col min="10" max="10" width="15.5" style="97" customWidth="1"/>
    <col min="11" max="11" width="18.1640625" style="97" customWidth="1"/>
    <col min="12" max="12" width="17.5" style="97" customWidth="1"/>
    <col min="13" max="13" width="19.1640625" style="97" customWidth="1"/>
    <col min="14" max="14" width="19.5" style="97" customWidth="1"/>
    <col min="15" max="15" width="16.5" style="97" customWidth="1"/>
    <col min="16" max="16" width="16.1640625" style="97" customWidth="1"/>
    <col min="17" max="17" width="17.83203125" style="97" customWidth="1"/>
    <col min="18" max="18" width="15.5" style="97" customWidth="1"/>
    <col min="19" max="19" width="17" style="97" customWidth="1"/>
    <col min="20" max="20" width="16.83203125" style="97" customWidth="1"/>
    <col min="21" max="21" width="17.5" style="97" customWidth="1"/>
    <col min="22" max="22" width="16.33203125" style="97" customWidth="1"/>
    <col min="23" max="23" width="17.33203125" style="97" customWidth="1"/>
    <col min="24" max="24" width="15.83203125" style="97" customWidth="1"/>
    <col min="25" max="25" width="16.83203125" style="97" customWidth="1"/>
    <col min="26" max="27" width="16.5" style="97" customWidth="1"/>
    <col min="28" max="28" width="14.6640625" style="97" customWidth="1"/>
    <col min="29" max="29" width="13.5" style="97" customWidth="1"/>
    <col min="30" max="30" width="13.33203125" style="97" customWidth="1"/>
    <col min="31" max="31" width="14.5" style="97" customWidth="1"/>
    <col min="32" max="32" width="14" style="97" customWidth="1"/>
    <col min="33" max="33" width="17.1640625" style="97" customWidth="1"/>
    <col min="34" max="34" width="17" style="97" customWidth="1"/>
    <col min="35" max="35" width="19.5" style="97" customWidth="1"/>
    <col min="36" max="36" width="18.5" style="97" customWidth="1"/>
    <col min="37" max="37" width="17.5" style="97" customWidth="1"/>
    <col min="38" max="38" width="18.33203125" style="97" customWidth="1"/>
    <col min="39" max="39" width="16.5" style="97" customWidth="1"/>
    <col min="40" max="40" width="12.83203125" style="97" customWidth="1"/>
    <col min="41" max="42" width="8.83203125" style="97"/>
    <col min="43" max="43" width="21.83203125" style="97" customWidth="1"/>
    <col min="44" max="44" width="19.83203125" style="97" customWidth="1"/>
    <col min="45" max="45" width="15.5" style="97" customWidth="1"/>
    <col min="46" max="49" width="8.83203125" style="97"/>
    <col min="50" max="50" width="19.6640625" style="97" customWidth="1"/>
    <col min="51" max="51" width="15.5" style="97" customWidth="1"/>
    <col min="52" max="52" width="15.33203125" style="97" customWidth="1"/>
    <col min="53" max="53" width="20.1640625" style="97" customWidth="1"/>
    <col min="54" max="16384" width="8.83203125" style="97"/>
  </cols>
  <sheetData>
    <row r="1" spans="1:22" ht="13" thickBot="1" x14ac:dyDescent="0.2">
      <c r="A1" s="95"/>
      <c r="B1" s="96" t="str">
        <f>[1]ΣΥΓΚΕΝΤΡΩΤΙΚΟΣ!B4</f>
        <v>Σύνολο (Δ.Δ)</v>
      </c>
      <c r="C1" s="96" t="str">
        <f>[1]ΣΥΓΚΕΝΤΡΩΤΙΚΟΣ!C4</f>
        <v>1. Αγροδιατροφή</v>
      </c>
      <c r="D1" s="96" t="str">
        <f>[1]ΣΥΓΚΕΝΤΡΩΤΙΚΟΣ!D4</f>
        <v>%</v>
      </c>
      <c r="E1" s="96" t="s">
        <v>124</v>
      </c>
      <c r="F1" s="96" t="str">
        <f>[1]ΣΥΓΚΕΝΤΡΩΤΙΚΟΣ!F4</f>
        <v>%</v>
      </c>
      <c r="G1" s="96" t="str">
        <f>[1]ΣΥΓΚΕΝΤΡΩΤΙΚΟΣ!G4</f>
        <v>3. Τεχνολογίες πληροφορικής και επικοινωνιών</v>
      </c>
      <c r="H1" s="96" t="str">
        <f>[1]ΣΥΓΚΕΝΤΡΩΤΙΚΟΣ!H4</f>
        <v>%</v>
      </c>
      <c r="I1" s="96" t="str">
        <f>[1]ΣΥΓΚΕΝΤΡΩΤΙΚΟΣ!I4</f>
        <v>4. Ενέργεια</v>
      </c>
      <c r="J1" s="96" t="str">
        <f>[1]ΣΥΓΚΕΝΤΡΩΤΙΚΟΣ!J4</f>
        <v>%</v>
      </c>
      <c r="K1" s="96" t="str">
        <f>[1]ΣΥΓΚΕΝΤΡΩΤΙΚΟΣ!K4</f>
        <v>5. Περιβάλλον και βιώσιμη ανάπτυξη - Κλιματική Αλλαγή</v>
      </c>
      <c r="L1" s="96" t="str">
        <f>[1]ΣΥΓΚΕΝΤΡΩΤΙΚΟΣ!L4</f>
        <v>%</v>
      </c>
      <c r="M1" s="96" t="str">
        <f>[1]ΣΥΓΚΕΝΤΡΩΤΙΚΟΣ!M4</f>
        <v>6. Μεταφορές και Εφοδιαστική Αλυσίδα (Logistics)</v>
      </c>
      <c r="N1" s="96" t="str">
        <f>[1]ΣΥΓΚΕΝΤΡΩΤΙΚΟΣ!N4</f>
        <v>%</v>
      </c>
      <c r="O1" s="96" t="str">
        <f>[1]ΣΥΓΚΕΝΤΡΩΤΙΚΟΣ!O4</f>
        <v>7. Υλικά-Κατασκευές</v>
      </c>
      <c r="P1" s="96" t="str">
        <f>[1]ΣΥΓΚΕΝΤΡΩΤΙΚΟΣ!P4</f>
        <v>%</v>
      </c>
      <c r="Q1" s="96" t="str">
        <f>[1]ΣΥΓΚΕΝΤΡΩΤΙΚΟΣ!Q4</f>
        <v>8. Πολιτισμός - Τουρισμός -Πολιτιστικές και Δημιουργικές Βιομηχανίες</v>
      </c>
      <c r="R1" s="96" t="str">
        <f>[1]ΣΥΓΚΕΝΤΡΩΤΙΚΟΣ!R4</f>
        <v>%</v>
      </c>
      <c r="S1" s="96" t="str">
        <f>[1]ΣΥΓΚΕΝΤΡΩΤΙΚΟΣ!S4</f>
        <v>Διεπιστημονικές παρεμβάσεις που σχετίζονται με τον στρατηγικό άξονα 3 της RIS</v>
      </c>
      <c r="T1" s="96" t="str">
        <f>[1]ΣΥΓΚΕΝΤΡΩΤΙΚΟΣ!T4</f>
        <v>%</v>
      </c>
      <c r="U1" s="96" t="str">
        <f>[1]ΣΥΓΚΕΝΤΡΩΤΙΚΟΣ!U4</f>
        <v>Βασικές Τεχνολογίες Γενικής Εφαρμογής (Key Enabling Technologies - KETs) με διεπιστημονικό</v>
      </c>
      <c r="V1" s="96" t="str">
        <f>[1]ΣΥΓΚΕΝΤΡΩΤΙΚΟΣ!V4</f>
        <v>%</v>
      </c>
    </row>
    <row r="2" spans="1:22" ht="27" thickBot="1" x14ac:dyDescent="0.2">
      <c r="A2" s="98" t="s">
        <v>125</v>
      </c>
      <c r="B2" s="99">
        <f>[1]ΣΥΓΚΕΝΤΡΩΤΙΚΟΣ!B5</f>
        <v>3415361104.1199999</v>
      </c>
      <c r="C2" s="99">
        <f>[1]ΣΥΓΚΕΝΤΡΩΤΙΚΟΣ!C5</f>
        <v>689648331.76000011</v>
      </c>
      <c r="D2" s="100">
        <f>C2/B2</f>
        <v>0.20192545114133534</v>
      </c>
      <c r="E2" s="99">
        <f>[1]ΣΥΓΚΕΝΤΡΩΤΙΚΟΣ!E5</f>
        <v>557056487.41999996</v>
      </c>
      <c r="F2" s="100">
        <f>[1]ΣΥΓΚΕΝΤΡΩΤΙΚΟΣ!F5</f>
        <v>0.16310324748619248</v>
      </c>
      <c r="G2" s="99">
        <f>[1]ΣΥΓΚΕΝΤΡΩΤΙΚΟΣ!G5</f>
        <v>558990881.90999997</v>
      </c>
      <c r="H2" s="100">
        <f>[1]ΣΥΓΚΕΝΤΡΩΤΙΚΟΣ!H5</f>
        <v>0.16366962815020675</v>
      </c>
      <c r="I2" s="99">
        <f>[1]ΣΥΓΚΕΝΤΡΩΤΙΚΟΣ!I5</f>
        <v>257791864.71000001</v>
      </c>
      <c r="J2" s="100">
        <f>[1]ΣΥΓΚΕΝΤΡΩΤΙΚΟΣ!J5</f>
        <v>7.548011962747421E-2</v>
      </c>
      <c r="K2" s="99">
        <f>[1]ΣΥΓΚΕΝΤΡΩΤΙΚΟΣ!K5</f>
        <v>367728178.51000005</v>
      </c>
      <c r="L2" s="100">
        <f>[1]ΣΥΓΚΕΝΤΡΩΤΙΚΟΣ!L5</f>
        <v>0.10766890155960498</v>
      </c>
      <c r="M2" s="99">
        <f>[1]ΣΥΓΚΕΝΤΡΩΤΙΚΟΣ!M5</f>
        <v>189078814.95999998</v>
      </c>
      <c r="N2" s="100">
        <f>[1]ΣΥΓΚΕΝΤΡΩΤΙΚΟΣ!N5</f>
        <v>5.5361295393307447E-2</v>
      </c>
      <c r="O2" s="99">
        <f>[1]ΣΥΓΚΕΝΤΡΩΤΙΚΟΣ!O5</f>
        <v>298769109.62</v>
      </c>
      <c r="P2" s="100">
        <f>[1]ΣΥΓΚΕΝΤΡΩΤΙΚΟΣ!P5</f>
        <v>8.7478044198486204E-2</v>
      </c>
      <c r="Q2" s="99">
        <f>[1]ΣΥΓΚΕΝΤΡΩΤΙΚΟΣ!Q5</f>
        <v>484578313.27999997</v>
      </c>
      <c r="R2" s="100">
        <f>[1]ΣΥΓΚΕΝΤΡΩΤΙΚΟΣ!R5</f>
        <v>0.14188201437776113</v>
      </c>
      <c r="S2" s="99">
        <f>[1]ΣΥΓΚΕΝΤΡΩΤΙΚΟΣ!S5</f>
        <v>207999.95</v>
      </c>
      <c r="T2" s="100">
        <f>[1]ΣΥΓΚΕΝΤΡΩΤΙΚΟΣ!T5</f>
        <v>6.0901305501513923E-5</v>
      </c>
      <c r="U2" s="99">
        <f>[1]ΣΥΓΚΕΝΤΡΩΤΙΚΟΣ!U5</f>
        <v>11511122</v>
      </c>
      <c r="V2" s="100">
        <f>[1]ΣΥΓΚΕΝΤΡΩΤΙΚΟΣ!V5</f>
        <v>3.3703967601299801E-3</v>
      </c>
    </row>
    <row r="3" spans="1:22" ht="14" thickBot="1" x14ac:dyDescent="0.2">
      <c r="A3" s="101" t="str">
        <f>[1]ΣΥΓΚΕΝΤΡΩΤΙΚΟΣ!A6</f>
        <v>ΕΡΕΥΝΩ-ΔΗΜΙΟΥΡΓΩ ΚΑΙΝΟΤΟΜΩ (Α΄ κύκλος)</v>
      </c>
      <c r="B3" s="102">
        <f>[1]ΣΥΓΚΕΝΤΡΩΤΙΚΟΣ!B6</f>
        <v>1386643579.26</v>
      </c>
      <c r="C3" s="102">
        <f>[1]ΣΥΓΚΕΝΤΡΩΤΙΚΟΣ!C6</f>
        <v>278426138.36000001</v>
      </c>
      <c r="D3" s="103">
        <f>[1]ΣΥΓΚΕΝΤΡΩΤΙΚΟΣ!D6</f>
        <v>0.20079142363936497</v>
      </c>
      <c r="E3" s="102">
        <f>[1]ΣΥΓΚΕΝΤΡΩΤΙΚΟΣ!E6</f>
        <v>256919432.01000002</v>
      </c>
      <c r="F3" s="103">
        <f>[1]ΣΥΓΚΕΝΤΡΩΤΙΚΟΣ!F6</f>
        <v>0.18528152140372536</v>
      </c>
      <c r="G3" s="102">
        <f>[1]ΣΥΓΚΕΝΤΡΩΤΙΚΟΣ!G6</f>
        <v>262928533.53</v>
      </c>
      <c r="H3" s="103">
        <f>[1]ΣΥΓΚΕΝΤΡΩΤΙΚΟΣ!H6</f>
        <v>0.18961508022870244</v>
      </c>
      <c r="I3" s="102">
        <f>[1]ΣΥΓΚΕΝΤΡΩΤΙΚΟΣ!I6</f>
        <v>105591400.90000001</v>
      </c>
      <c r="J3" s="103">
        <f>[1]ΣΥΓΚΕΝΤΡΩΤΙΚΟΣ!J6</f>
        <v>7.6148912726621651E-2</v>
      </c>
      <c r="K3" s="102">
        <f>[1]ΣΥΓΚΕΝΤΡΩΤΙΚΟΣ!K6</f>
        <v>155304042.17000002</v>
      </c>
      <c r="L3" s="103">
        <f>[1]ΣΥΓΚΕΝΤΡΩΤΙΚΟΣ!L6</f>
        <v>0.11199997208574679</v>
      </c>
      <c r="M3" s="102">
        <f>[1]ΣΥΓΚΕΝΤΡΩΤΙΚΟΣ!M6</f>
        <v>65531404.050000004</v>
      </c>
      <c r="N3" s="103">
        <f>[1]ΣΥΓΚΕΝΤΡΩΤΙΚΟΣ!N6</f>
        <v>4.7259010916829595E-2</v>
      </c>
      <c r="O3" s="102">
        <f>[1]ΣΥΓΚΕΝΤΡΩΤΙΚΟΣ!O6</f>
        <v>97284200.230000004</v>
      </c>
      <c r="P3" s="103">
        <f>[1]ΣΥΓΚΕΝΤΡΩΤΙΚΟΣ!P6</f>
        <v>7.015804326726624E-2</v>
      </c>
      <c r="Q3" s="102">
        <f>[1]ΣΥΓΚΕΝΤΡΩΤΙΚΟΣ!Q6</f>
        <v>164658428.00999999</v>
      </c>
      <c r="R3" s="103">
        <f>[1]ΣΥΓΚΕΝΤΡΩΤΙΚΟΣ!R6</f>
        <v>0.11874603573174301</v>
      </c>
      <c r="S3" s="102">
        <f>[1]ΣΥΓΚΕΝΤΡΩΤΙΚΟΣ!S6</f>
        <v>0</v>
      </c>
      <c r="T3" s="103">
        <f>[1]ΣΥΓΚΕΝΤΡΩΤΙΚΟΣ!T6</f>
        <v>0</v>
      </c>
      <c r="U3" s="102">
        <f>[1]ΣΥΓΚΕΝΤΡΩΤΙΚΟΣ!U6</f>
        <v>0</v>
      </c>
      <c r="V3" s="103">
        <f>[1]ΣΥΓΚΕΝΤΡΩΤΙΚΟΣ!V6</f>
        <v>0</v>
      </c>
    </row>
    <row r="4" spans="1:22" ht="14" thickBot="1" x14ac:dyDescent="0.2">
      <c r="A4" s="101" t="str">
        <f>[1]ΣΥΓΚΕΝΤΡΩΤΙΚΟΣ!A7</f>
        <v>ΕΡΕΥΝΩ-ΔΗΜΙΟΥΡΓΩ ΚΑΙΝΟΤΟΜΩ (Β΄ κυκλος)</v>
      </c>
      <c r="B4" s="102">
        <f>[1]ΣΥΓΚΕΝΤΡΩΤΙΚΟΣ!B7</f>
        <v>1736653604.8499999</v>
      </c>
      <c r="C4" s="102">
        <f>[1]ΣΥΓΚΕΝΤΡΩΤΙΚΟΣ!C7</f>
        <v>367154210.67000008</v>
      </c>
      <c r="D4" s="103">
        <f>[1]ΣΥΓΚΕΝΤΡΩΤΙΚΟΣ!D7</f>
        <v>0.21141476322315428</v>
      </c>
      <c r="E4" s="102">
        <f>[1]ΣΥΓΚΕΝΤΡΩΤΙΚΟΣ!E7</f>
        <v>290541475.77999997</v>
      </c>
      <c r="F4" s="103">
        <f>[1]ΣΥΓΚΕΝΤΡΩΤΙΚΟΣ!F7</f>
        <v>0.16729961286959982</v>
      </c>
      <c r="G4" s="102">
        <f>[1]ΣΥΓΚΕΝΤΡΩΤΙΚΟΣ!G7</f>
        <v>285358034.42000002</v>
      </c>
      <c r="H4" s="103">
        <f>[1]ΣΥΓΚΕΝΤΡΩΤΙΚΟΣ!H7</f>
        <v>0.16431488330377045</v>
      </c>
      <c r="I4" s="102">
        <f>[1]ΣΥΓΚΕΝΤΡΩΤΙΚΟΣ!I7</f>
        <v>105163490.89999999</v>
      </c>
      <c r="J4" s="103">
        <f>[1]ΣΥΓΚΕΝΤΡΩΤΙΚΟΣ!J7</f>
        <v>6.0555248672681208E-2</v>
      </c>
      <c r="K4" s="102">
        <f>[1]ΣΥΓΚΕΝΤΡΩΤΙΚΟΣ!K7</f>
        <v>193016981.85000002</v>
      </c>
      <c r="L4" s="103">
        <f>[1]ΣΥΓΚΕΝΤΡΩΤΙΚΟΣ!L7</f>
        <v>0.11114305196554813</v>
      </c>
      <c r="M4" s="102">
        <f>[1]ΣΥΓΚΕΝΤΡΩΤΙΚΟΣ!M7</f>
        <v>118053127.27999999</v>
      </c>
      <c r="N4" s="103">
        <f>[1]ΣΥΓΚΕΝΤΡΩΤΙΚΟΣ!N7</f>
        <v>6.7977359992982933E-2</v>
      </c>
      <c r="O4" s="102">
        <f>[1]ΣΥΓΚΕΝΤΡΩΤΙΚΟΣ!O7</f>
        <v>149285027.07000002</v>
      </c>
      <c r="P4" s="103">
        <f>[1]ΣΥΓΚΕΝΤΡΩΤΙΚΟΣ!P7</f>
        <v>8.5961314710710099E-2</v>
      </c>
      <c r="Q4" s="102">
        <f>[1]ΣΥΓΚΕΝΤΡΩΤΙΚΟΣ!Q7</f>
        <v>228081256.88</v>
      </c>
      <c r="R4" s="103">
        <f>[1]ΣΥΓΚΕΝΤΡΩΤΙΚΟΣ!R7</f>
        <v>0.13133376526155316</v>
      </c>
      <c r="S4" s="102">
        <f>[1]ΣΥΓΚΕΝΤΡΩΤΙΚΟΣ!S7</f>
        <v>0</v>
      </c>
      <c r="T4" s="103">
        <f>[1]ΣΥΓΚΕΝΤΡΩΤΙΚΟΣ!T7</f>
        <v>0</v>
      </c>
      <c r="U4" s="102">
        <f>[1]ΣΥΓΚΕΝΤΡΩΤΙΚΟΣ!U7</f>
        <v>0</v>
      </c>
      <c r="V4" s="103">
        <f>[1]ΣΥΓΚΕΝΤΡΩΤΙΚΟΣ!V7</f>
        <v>0</v>
      </c>
    </row>
    <row r="5" spans="1:22" ht="14" thickBot="1" x14ac:dyDescent="0.2">
      <c r="A5" s="101" t="s">
        <v>956</v>
      </c>
      <c r="B5" s="102">
        <f>SUM(B3:B4)</f>
        <v>3123297184.1099997</v>
      </c>
      <c r="C5" s="102">
        <f t="shared" ref="C5:E5" si="0">SUM(C3:C4)</f>
        <v>645580349.03000009</v>
      </c>
      <c r="D5" s="103">
        <f>C5/$B$5</f>
        <v>0.2066983418402952</v>
      </c>
      <c r="E5" s="102">
        <f t="shared" si="0"/>
        <v>547460907.78999996</v>
      </c>
      <c r="F5" s="103">
        <f>E5/$B$5</f>
        <v>0.17528300239094985</v>
      </c>
      <c r="G5" s="102">
        <f t="shared" ref="G5" si="1">SUM(G3:G4)</f>
        <v>548286567.95000005</v>
      </c>
      <c r="H5" s="103">
        <f>G5/$B$5</f>
        <v>0.17554735768963889</v>
      </c>
      <c r="I5" s="102">
        <f t="shared" ref="I5" si="2">SUM(I3:I4)</f>
        <v>210754891.80000001</v>
      </c>
      <c r="J5" s="103">
        <f>I5/$B$5</f>
        <v>6.7478334393611589E-2</v>
      </c>
      <c r="K5" s="102">
        <f t="shared" ref="K5" si="3">SUM(K3:K4)</f>
        <v>348321024.02000004</v>
      </c>
      <c r="L5" s="103">
        <f>K5/$B$5</f>
        <v>0.1115234969608747</v>
      </c>
      <c r="M5" s="102">
        <f t="shared" ref="M5" si="4">SUM(M3:M4)</f>
        <v>183584531.32999998</v>
      </c>
      <c r="N5" s="103">
        <f>M5/$B$5</f>
        <v>5.877907880940679E-2</v>
      </c>
      <c r="O5" s="102">
        <f t="shared" ref="O5" si="5">SUM(O3:O4)</f>
        <v>246569227.30000001</v>
      </c>
      <c r="P5" s="103">
        <f>O5/$B$5</f>
        <v>7.8945170044797147E-2</v>
      </c>
      <c r="Q5" s="102">
        <f t="shared" ref="Q5" si="6">SUM(Q3:Q4)</f>
        <v>392739684.88999999</v>
      </c>
      <c r="R5" s="103">
        <f>Q5/$B$5</f>
        <v>0.12574521787042603</v>
      </c>
      <c r="S5" s="102">
        <f t="shared" ref="S5:T5" si="7">SUM(S3:S4)</f>
        <v>0</v>
      </c>
      <c r="T5" s="102">
        <f t="shared" si="7"/>
        <v>0</v>
      </c>
      <c r="U5" s="102">
        <f t="shared" ref="U5" si="8">SUM(U3:U4)</f>
        <v>0</v>
      </c>
      <c r="V5" s="103">
        <f>U5/$B$5</f>
        <v>0</v>
      </c>
    </row>
    <row r="6" spans="1:22" ht="14" thickBot="1" x14ac:dyDescent="0.2">
      <c r="A6" s="101" t="str">
        <f>[1]ΣΥΓΚΕΝΤΡΩΤΙΚΟΣ!A8</f>
        <v>ΕRΑΝΕΤs</v>
      </c>
      <c r="B6" s="102">
        <f>[1]ΣΥΓΚΕΝΤΡΩΤΙΚΟΣ!B8</f>
        <v>4571321.21</v>
      </c>
      <c r="C6" s="102">
        <f>[1]ΣΥΓΚΕΝΤΡΩΤΙΚΟΣ!C8</f>
        <v>489697.70999999996</v>
      </c>
      <c r="D6" s="103">
        <f>[1]ΣΥΓΚΕΝΤΡΩΤΙΚΟΣ!D8</f>
        <v>0.10712388990053053</v>
      </c>
      <c r="E6" s="102">
        <f>[1]ΣΥΓΚΕΝΤΡΩΤΙΚΟΣ!E8</f>
        <v>1659846.97</v>
      </c>
      <c r="F6" s="103">
        <f>[1]ΣΥΓΚΕΝΤΡΩΤΙΚΟΣ!F8</f>
        <v>0.3631000522056948</v>
      </c>
      <c r="G6" s="102">
        <f>[1]ΣΥΓΚΕΝΤΡΩΤΙΚΟΣ!G8</f>
        <v>159985.56</v>
      </c>
      <c r="H6" s="103">
        <f>[1]ΣΥΓΚΕΝΤΡΩΤΙΚΟΣ!H8</f>
        <v>3.4997663181056578E-2</v>
      </c>
      <c r="I6" s="102">
        <f>[1]ΣΥΓΚΕΝΤΡΩΤΙΚΟΣ!I8</f>
        <v>952490.23</v>
      </c>
      <c r="J6" s="103">
        <f>[1]ΣΥΓΚΕΝΤΡΩΤΙΚΟΣ!J8</f>
        <v>0.20836213126226585</v>
      </c>
      <c r="K6" s="102">
        <f>[1]ΣΥΓΚΕΝΤΡΩΤΙΚΟΣ!K8</f>
        <v>702305.95</v>
      </c>
      <c r="L6" s="103">
        <f>[1]ΣΥΓΚΕΝΤΡΩΤΙΚΟΣ!L8</f>
        <v>0.15363303468232983</v>
      </c>
      <c r="M6" s="102">
        <f>[1]ΣΥΓΚΕΝΤΡΩΤΙΚΟΣ!M8</f>
        <v>0</v>
      </c>
      <c r="N6" s="103">
        <f>[1]ΣΥΓΚΕΝΤΡΩΤΙΚΟΣ!N8</f>
        <v>0</v>
      </c>
      <c r="O6" s="102">
        <f>[1]ΣΥΓΚΕΝΤΡΩΤΙΚΟΣ!O8</f>
        <v>398994.83999999997</v>
      </c>
      <c r="P6" s="103">
        <f>[1]ΣΥΓΚΕΝΤΡΩΤΙΚΟΣ!P8</f>
        <v>8.7282171099063929E-2</v>
      </c>
      <c r="Q6" s="102">
        <f>[1]ΣΥΓΚΕΝΤΡΩΤΙΚΟΣ!Q8</f>
        <v>0</v>
      </c>
      <c r="R6" s="103">
        <f>[1]ΣΥΓΚΕΝΤΡΩΤΙΚΟΣ!R8</f>
        <v>0</v>
      </c>
      <c r="S6" s="102">
        <f>[1]ΣΥΓΚΕΝΤΡΩΤΙΚΟΣ!S8</f>
        <v>207999.95</v>
      </c>
      <c r="T6" s="103">
        <f>[1]ΣΥΓΚΕΝΤΡΩΤΙΚΟΣ!T8</f>
        <v>4.5501057669058438E-2</v>
      </c>
      <c r="U6" s="102">
        <f>[1]ΣΥΓΚΕΝΤΡΩΤΙΚΟΣ!U8</f>
        <v>0</v>
      </c>
      <c r="V6" s="103">
        <f>[1]ΣΥΓΚΕΝΤΡΩΤΙΚΟΣ!V8</f>
        <v>0</v>
      </c>
    </row>
    <row r="7" spans="1:22" ht="14" thickBot="1" x14ac:dyDescent="0.2">
      <c r="A7" s="101" t="str">
        <f>[1]ΣΥΓΚΕΝΤΡΩΤΙΚΟΣ!A9</f>
        <v>ΔΙΜΕΡΕΙΣ Ε&amp;Τ ΣΥΝΕΡΓΑΣΙΕΣ</v>
      </c>
      <c r="B7" s="102">
        <f>[1]ΣΥΓΚΕΝΤΡΩΤΙΚΟΣ!B9</f>
        <v>156063036.91999999</v>
      </c>
      <c r="C7" s="102">
        <f>[1]ΣΥΓΚΕΝΤΡΩΤΙΚΟΣ!C9</f>
        <v>31202529.68</v>
      </c>
      <c r="D7" s="103">
        <f>[1]ΣΥΓΚΕΝΤΡΩΤΙΚΟΣ!D9</f>
        <v>0.199935425426809</v>
      </c>
      <c r="E7" s="102">
        <f>[1]ΣΥΓΚΕΝΤΡΩΤΙΚΟΣ!E9</f>
        <v>7935732.6600000001</v>
      </c>
      <c r="F7" s="103">
        <f>[1]ΣΥΓΚΕΝΤΡΩΤΙΚΟΣ!F9</f>
        <v>5.0849533730834444E-2</v>
      </c>
      <c r="G7" s="102">
        <f>[1]ΣΥΓΚΕΝΤΡΩΤΙΚΟΣ!G9</f>
        <v>10544328.399999999</v>
      </c>
      <c r="H7" s="103">
        <f>[1]ΣΥΓΚΕΝΤΡΩΤΙΚΟΣ!H9</f>
        <v>6.7564547045212017E-2</v>
      </c>
      <c r="I7" s="102">
        <f>[1]ΣΥΓΚΕΝΤΡΩΤΙΚΟΣ!I9</f>
        <v>46084482.68</v>
      </c>
      <c r="J7" s="103">
        <f>[1]ΣΥΓΚΕΝΤΡΩΤΙΚΟΣ!J9</f>
        <v>0.2952940272694009</v>
      </c>
      <c r="K7" s="102">
        <f>[1]ΣΥΓΚΕΝΤΡΩΤΙΚΟΣ!K9</f>
        <v>18704848.539999999</v>
      </c>
      <c r="L7" s="103">
        <f>[1]ΣΥΓΚΕΝΤΡΩΤΙΚΟΣ!L9</f>
        <v>0.11985444413457337</v>
      </c>
      <c r="M7" s="102">
        <f>[1]ΣΥΓΚΕΝΤΡΩΤΙΚΟΣ!M9</f>
        <v>5494283.6300000008</v>
      </c>
      <c r="N7" s="103">
        <f>[1]ΣΥΓΚΕΝΤΡΩΤΙΚΟΣ!N9</f>
        <v>3.5205540904707913E-2</v>
      </c>
      <c r="O7" s="102">
        <f>[1]ΣΥΓΚΕΝΤΡΩΤΙΚΟΣ!O9</f>
        <v>6030799.3200000003</v>
      </c>
      <c r="P7" s="103">
        <f>[1]ΣΥΓΚΕΝΤΡΩΤΙΚΟΣ!P9</f>
        <v>3.8643354884164337E-2</v>
      </c>
      <c r="Q7" s="102">
        <f>[1]ΣΥΓΚΕΝΤΡΩΤΙΚΟΣ!Q9</f>
        <v>18554910.009999998</v>
      </c>
      <c r="R7" s="103">
        <f>[1]ΣΥΓΚΕΝΤΡΩΤΙΚΟΣ!R9</f>
        <v>0.11889368793657075</v>
      </c>
      <c r="S7" s="102">
        <f>[1]ΣΥΓΚΕΝΤΡΩΤΙΚΟΣ!S9</f>
        <v>0</v>
      </c>
      <c r="T7" s="103">
        <f>[1]ΣΥΓΚΕΝΤΡΩΤΙΚΟΣ!T9</f>
        <v>0</v>
      </c>
      <c r="U7" s="102">
        <f>[1]ΣΥΓΚΕΝΤΡΩΤΙΚΟΣ!U9</f>
        <v>11511122</v>
      </c>
      <c r="V7" s="103">
        <f>[1]ΣΥΓΚΕΝΤΡΩΤΙΚΟΣ!V9</f>
        <v>7.3759438667727301E-2</v>
      </c>
    </row>
    <row r="8" spans="1:22" ht="14" thickBot="1" x14ac:dyDescent="0.2">
      <c r="A8" s="101" t="str">
        <f>[1]ΣΥΓΚΕΝΤΡΩΤΙΚΟΣ!A10</f>
        <v>ΕΙΔΙΚΕΣ ΔΡΑΣΕΙΣ</v>
      </c>
      <c r="B8" s="102">
        <f>[1]ΣΥΓΚΕΝΤΡΩΤΙΚΟΣ!B10</f>
        <v>131429561.88</v>
      </c>
      <c r="C8" s="102">
        <f>[1]ΣΥΓΚΕΝΤΡΩΤΙΚΟΣ!C10</f>
        <v>12375755.34</v>
      </c>
      <c r="D8" s="103">
        <f>[1]ΣΥΓΚΕΝΤΡΩΤΙΚΟΣ!D10</f>
        <v>9.4162646234030048E-2</v>
      </c>
      <c r="E8" s="102">
        <f>[1]ΣΥΓΚΕΝΤΡΩΤΙΚΟΣ!E10</f>
        <v>0</v>
      </c>
      <c r="F8" s="103">
        <f>[1]ΣΥΓΚΕΝΤΡΩΤΙΚΟΣ!F10</f>
        <v>0</v>
      </c>
      <c r="G8" s="102">
        <f>[1]ΣΥΓΚΕΝΤΡΩΤΙΚΟΣ!G10</f>
        <v>0</v>
      </c>
      <c r="H8" s="103">
        <f>[1]ΣΥΓΚΕΝΤΡΩΤΙΚΟΣ!H10</f>
        <v>0</v>
      </c>
      <c r="I8" s="102">
        <f>[1]ΣΥΓΚΕΝΤΡΩΤΙΚΟΣ!I10</f>
        <v>0</v>
      </c>
      <c r="J8" s="103">
        <f>[1]ΣΥΓΚΕΝΤΡΩΤΙΚΟΣ!J10</f>
        <v>0</v>
      </c>
      <c r="K8" s="102">
        <f>[1]ΣΥΓΚΕΝΤΡΩΤΙΚΟΣ!K10</f>
        <v>0</v>
      </c>
      <c r="L8" s="103">
        <f>[1]ΣΥΓΚΕΝΤΡΩΤΙΚΟΣ!L10</f>
        <v>0</v>
      </c>
      <c r="M8" s="102">
        <f>[1]ΣΥΓΚΕΝΤΡΩΤΙΚΟΣ!M10</f>
        <v>0</v>
      </c>
      <c r="N8" s="103">
        <f>[1]ΣΥΓΚΕΝΤΡΩΤΙΚΟΣ!N10</f>
        <v>0</v>
      </c>
      <c r="O8" s="102">
        <f>[1]ΣΥΓΚΕΝΤΡΩΤΙΚΟΣ!O10</f>
        <v>45770088.159999996</v>
      </c>
      <c r="P8" s="103">
        <f>[1]ΣΥΓΚΕΝΤΡΩΤΙΚΟΣ!P10</f>
        <v>0.34824804637019002</v>
      </c>
      <c r="Q8" s="102">
        <f>[1]ΣΥΓΚΕΝΤΡΩΤΙΚΟΣ!Q10</f>
        <v>73283718.379999995</v>
      </c>
      <c r="R8" s="103">
        <f>[1]ΣΥΓΚΕΝΤΡΩΤΙΚΟΣ!R10</f>
        <v>0.55758930739577994</v>
      </c>
      <c r="S8" s="102">
        <f>[1]ΣΥΓΚΕΝΤΡΩΤΙΚΟΣ!S10</f>
        <v>0</v>
      </c>
      <c r="T8" s="103">
        <f>[1]ΣΥΓΚΕΝΤΡΩΤΙΚΟΣ!T10</f>
        <v>0</v>
      </c>
      <c r="U8" s="102">
        <f>[1]ΣΥΓΚΕΝΤΡΩΤΙΚΟΣ!U10</f>
        <v>0</v>
      </c>
      <c r="V8" s="103">
        <f>[1]ΣΥΓΚΕΝΤΡΩΤΙΚΟΣ!V10</f>
        <v>0</v>
      </c>
    </row>
    <row r="9" spans="1:22" s="107" customFormat="1" ht="14" thickBot="1" x14ac:dyDescent="0.2">
      <c r="A9" s="104" t="s">
        <v>126</v>
      </c>
      <c r="B9" s="105">
        <f>C9+E9+G9+I9+K9+M9+O9+Q9+S9+U9</f>
        <v>2426</v>
      </c>
      <c r="C9" s="105">
        <v>457</v>
      </c>
      <c r="D9" s="106">
        <f>C9/B9</f>
        <v>0.18837592745259688</v>
      </c>
      <c r="E9" s="105">
        <v>413</v>
      </c>
      <c r="F9" s="106">
        <f>E9/B9</f>
        <v>0.17023907666941468</v>
      </c>
      <c r="G9" s="105">
        <v>502</v>
      </c>
      <c r="H9" s="106">
        <f>G9/B9</f>
        <v>0.20692497938994228</v>
      </c>
      <c r="I9" s="105">
        <v>181</v>
      </c>
      <c r="J9" s="106">
        <f>I9/B9</f>
        <v>7.4608408903544934E-2</v>
      </c>
      <c r="K9" s="105">
        <v>253</v>
      </c>
      <c r="L9" s="106">
        <f>K9/B9</f>
        <v>0.1042868920032976</v>
      </c>
      <c r="M9" s="105">
        <v>120</v>
      </c>
      <c r="N9" s="106">
        <f>M9/B9</f>
        <v>4.9464138499587799E-2</v>
      </c>
      <c r="O9" s="105">
        <v>153</v>
      </c>
      <c r="P9" s="106">
        <f>O9/B9</f>
        <v>6.3066776586974446E-2</v>
      </c>
      <c r="Q9" s="105">
        <v>347</v>
      </c>
      <c r="R9" s="106">
        <f>Q9/B9</f>
        <v>0.14303380049464137</v>
      </c>
      <c r="S9" s="105"/>
      <c r="T9" s="106">
        <f>S9/B9</f>
        <v>0</v>
      </c>
      <c r="U9" s="105"/>
      <c r="V9" s="106">
        <f>U9/B9</f>
        <v>0</v>
      </c>
    </row>
    <row r="10" spans="1:22" s="107" customFormat="1" ht="14" thickBot="1" x14ac:dyDescent="0.2">
      <c r="A10" s="104" t="s">
        <v>127</v>
      </c>
      <c r="B10" s="105">
        <f>C10+E10+G10+I10+K10+M10+O10+Q10+S10+U10</f>
        <v>2912</v>
      </c>
      <c r="C10" s="105">
        <v>611</v>
      </c>
      <c r="D10" s="106">
        <f>C10/B10</f>
        <v>0.20982142857142858</v>
      </c>
      <c r="E10" s="105">
        <v>441</v>
      </c>
      <c r="F10" s="106">
        <f>E10/B10</f>
        <v>0.15144230769230768</v>
      </c>
      <c r="G10" s="105">
        <v>513</v>
      </c>
      <c r="H10" s="106">
        <f>G10/B10</f>
        <v>0.17616758241758243</v>
      </c>
      <c r="I10" s="105">
        <v>172</v>
      </c>
      <c r="J10" s="106">
        <f>I10/B10</f>
        <v>5.9065934065934064E-2</v>
      </c>
      <c r="K10" s="105">
        <v>313</v>
      </c>
      <c r="L10" s="106">
        <f>K10/B10</f>
        <v>0.10748626373626374</v>
      </c>
      <c r="M10" s="105">
        <v>204</v>
      </c>
      <c r="N10" s="106">
        <f>M10/B10</f>
        <v>7.0054945054945056E-2</v>
      </c>
      <c r="O10" s="105">
        <v>239</v>
      </c>
      <c r="P10" s="106">
        <f>O10/B10</f>
        <v>8.2074175824175824E-2</v>
      </c>
      <c r="Q10" s="105">
        <v>419</v>
      </c>
      <c r="R10" s="106">
        <f>Q10/B10</f>
        <v>0.14388736263736263</v>
      </c>
      <c r="S10" s="105"/>
      <c r="T10" s="106">
        <f>S10/B10</f>
        <v>0</v>
      </c>
      <c r="U10" s="105"/>
      <c r="V10" s="106">
        <f>U10/B10</f>
        <v>0</v>
      </c>
    </row>
    <row r="11" spans="1:22" s="107" customFormat="1" ht="14" thickBot="1" x14ac:dyDescent="0.2">
      <c r="A11" s="104" t="s">
        <v>951</v>
      </c>
      <c r="B11" s="105">
        <f>SUM(B9:B10)</f>
        <v>5338</v>
      </c>
      <c r="C11" s="105">
        <f t="shared" ref="C11" si="9">SUM(C9:C10)</f>
        <v>1068</v>
      </c>
      <c r="D11" s="106">
        <f>C11/$B$11</f>
        <v>0.20007493443237168</v>
      </c>
      <c r="E11" s="105">
        <f t="shared" ref="E11" si="10">SUM(E9:E10)</f>
        <v>854</v>
      </c>
      <c r="F11" s="106">
        <f>E11/$B$11</f>
        <v>0.15998501311352567</v>
      </c>
      <c r="G11" s="105">
        <f t="shared" ref="G11" si="11">SUM(G9:G10)</f>
        <v>1015</v>
      </c>
      <c r="H11" s="106">
        <f>G11/$B$11</f>
        <v>0.19014612214312476</v>
      </c>
      <c r="I11" s="105">
        <f t="shared" ref="I11" si="12">SUM(I9:I10)</f>
        <v>353</v>
      </c>
      <c r="J11" s="106">
        <f>I11/$B$11</f>
        <v>6.6129636568002997E-2</v>
      </c>
      <c r="K11" s="105">
        <f t="shared" ref="K11" si="13">SUM(K9:K10)</f>
        <v>566</v>
      </c>
      <c r="L11" s="106">
        <f>K11/$B$11</f>
        <v>0.10603222180591983</v>
      </c>
      <c r="M11" s="105">
        <f t="shared" ref="M11" si="14">SUM(M9:M10)</f>
        <v>324</v>
      </c>
      <c r="N11" s="106">
        <f>M11/$B$11</f>
        <v>6.0696890221056572E-2</v>
      </c>
      <c r="O11" s="105">
        <f t="shared" ref="O11" si="15">SUM(O9:O10)</f>
        <v>392</v>
      </c>
      <c r="P11" s="106">
        <f>O11/$B$11</f>
        <v>7.343574372424129E-2</v>
      </c>
      <c r="Q11" s="105">
        <f t="shared" ref="Q11" si="16">SUM(Q9:Q10)</f>
        <v>766</v>
      </c>
      <c r="R11" s="106">
        <f>Q11/$B$11</f>
        <v>0.14349943799175721</v>
      </c>
      <c r="S11" s="105">
        <f t="shared" ref="S11" si="17">SUM(S9:S10)</f>
        <v>0</v>
      </c>
      <c r="T11" s="106">
        <f>S11/$B$11</f>
        <v>0</v>
      </c>
      <c r="U11" s="105">
        <f t="shared" ref="U11" si="18">SUM(U9:U10)</f>
        <v>0</v>
      </c>
      <c r="V11" s="106">
        <f>U11/$B$11</f>
        <v>0</v>
      </c>
    </row>
    <row r="12" spans="1:22" ht="27" thickBot="1" x14ac:dyDescent="0.2">
      <c r="A12" s="98" t="s">
        <v>128</v>
      </c>
      <c r="B12" s="99">
        <f>[1]ΣΥΓΚΕΝΤΡΩΤΙΚΟΣ!B109</f>
        <v>1205142283.6499999</v>
      </c>
      <c r="C12" s="99">
        <f>[1]ΣΥΓΚΕΝΤΡΩΤΙΚΟΣ!C109</f>
        <v>226163010.92000002</v>
      </c>
      <c r="D12" s="100">
        <f>[1]ΣΥΓΚΕΝΤΡΩΤΙΚΟΣ!D109</f>
        <v>0.1876649869383247</v>
      </c>
      <c r="E12" s="99">
        <f>[1]ΣΥΓΚΕΝΤΡΩΤΙΚΟΣ!E109</f>
        <v>170564271.5</v>
      </c>
      <c r="F12" s="100">
        <f>[1]ΣΥΓΚΕΝΤΡΩΤΙΚΟΣ!F109</f>
        <v>0.14153040169117131</v>
      </c>
      <c r="G12" s="99">
        <f>[1]ΣΥΓΚΕΝΤΡΩΤΙΚΟΣ!G109</f>
        <v>183827371.33999997</v>
      </c>
      <c r="H12" s="100">
        <f>[1]ΣΥΓΚΕΝΤΡΩΤΙΚΟΣ!H109</f>
        <v>0.15253582405493585</v>
      </c>
      <c r="I12" s="99">
        <f>[1]ΣΥΓΚΕΝΤΡΩΤΙΚΟΣ!I109</f>
        <v>119567582.56</v>
      </c>
      <c r="J12" s="100">
        <f>[1]ΣΥΓΚΕΝΤΡΩΤΙΚΟΣ!J109</f>
        <v>9.9214494572265041E-2</v>
      </c>
      <c r="K12" s="99">
        <f>[1]ΣΥΓΚΕΝΤΡΩΤΙΚΟΣ!K109</f>
        <v>123726195.86000001</v>
      </c>
      <c r="L12" s="100">
        <f>[1]ΣΥΓΚΕΝΤΡΩΤΙΚΟΣ!L109</f>
        <v>0.10266521848795479</v>
      </c>
      <c r="M12" s="99">
        <f>[1]ΣΥΓΚΕΝΤΡΩΤΙΚΟΣ!M109</f>
        <v>82521786.939999998</v>
      </c>
      <c r="N12" s="100">
        <f>[1]ΣΥΓΚΕΝΤΡΩΤΙΚΟΣ!N109</f>
        <v>6.8474725399284189E-2</v>
      </c>
      <c r="O12" s="99">
        <f>[1]ΣΥΓΚΕΝΤΡΩΤΙΚΟΣ!O109</f>
        <v>122194952.73</v>
      </c>
      <c r="P12" s="100">
        <f>[1]ΣΥΓΚΕΝΤΡΩΤΙΚΟΣ!P109</f>
        <v>0.10139462732973706</v>
      </c>
      <c r="Q12" s="99">
        <f>[1]ΣΥΓΚΕΝΤΡΩΤΙΚΟΣ!Q109</f>
        <v>166182360.61000001</v>
      </c>
      <c r="R12" s="100">
        <f>[1]ΣΥΓΚΕΝΤΡΩΤΙΚΟΣ!R109</f>
        <v>0.13789439045046656</v>
      </c>
      <c r="S12" s="99">
        <f>[1]ΣΥΓΚΕΝΤΡΩΤΙΚΟΣ!S109</f>
        <v>207999.95</v>
      </c>
      <c r="T12" s="100">
        <f>[1]ΣΥΓΚΕΝΤΡΩΤΙΚΟΣ!T109</f>
        <v>1.7259368692137587E-4</v>
      </c>
      <c r="U12" s="99">
        <f>[1]ΣΥΓΚΕΝΤΡΩΤΙΚΟΣ!U109</f>
        <v>10186751.24</v>
      </c>
      <c r="V12" s="100">
        <f>[1]ΣΥΓΚΕΝΤΡΩΤΙΚΟΣ!V109</f>
        <v>8.4527373889392628E-3</v>
      </c>
    </row>
    <row r="13" spans="1:22" ht="14" thickBot="1" x14ac:dyDescent="0.2">
      <c r="A13" s="101" t="str">
        <f>[1]ΣΥΓΚΕΝΤΡΩΤΙΚΟΣ!A110</f>
        <v>ΕΡΕΥΝΩ-ΔΗΜΙΟΥΡΓΩ ΚΑΙΝΟΤΟΜΩ (Α΄ κύκλος)</v>
      </c>
      <c r="B13" s="102">
        <f>[1]ΣΥΓΚΕΝΤΡΩΤΙΚΟΣ!B110</f>
        <v>755985518.26999998</v>
      </c>
      <c r="C13" s="102">
        <f>[1]ΣΥΓΚΕΝΤΡΩΤΙΚΟΣ!C110</f>
        <v>139104994.20999998</v>
      </c>
      <c r="D13" s="103">
        <f>[1]ΣΥΓΚΕΝΤΡΩΤΙΚΟΣ!D110</f>
        <v>0.18400483983916563</v>
      </c>
      <c r="E13" s="102">
        <f>[1]ΣΥΓΚΕΝΤΡΩΤΙΚΟΣ!E110</f>
        <v>122395984.58000001</v>
      </c>
      <c r="F13" s="103">
        <f>[1]ΣΥΓΚΕΝΤΡΩΤΙΚΟΣ!F110</f>
        <v>0.16190255186381272</v>
      </c>
      <c r="G13" s="102">
        <f>[1]ΣΥΓΚΕΝΤΡΩΤΙΚΟΣ!G110</f>
        <v>124934087.27</v>
      </c>
      <c r="H13" s="103">
        <f>[1]ΣΥΓΚΕΝΤΡΩΤΙΚΟΣ!H110</f>
        <v>0.16525989486663661</v>
      </c>
      <c r="I13" s="102">
        <f>[1]ΣΥΓΚΕΝΤΡΩΤΙΚΟΣ!I110</f>
        <v>66790264.909999996</v>
      </c>
      <c r="J13" s="103">
        <f>[1]ΣΥΓΚΕΝΤΡΩΤΙΚΟΣ!J110</f>
        <v>8.8348603638391227E-2</v>
      </c>
      <c r="K13" s="102">
        <f>[1]ΣΥΓΚΕΝΤΡΩΤΙΚΟΣ!K110</f>
        <v>83679729.300000012</v>
      </c>
      <c r="L13" s="103">
        <f>[1]ΣΥΓΚΕΝΤΡΩΤΙΚΟΣ!L110</f>
        <v>0.11068959295872891</v>
      </c>
      <c r="M13" s="102">
        <f>[1]ΣΥΓΚΕΝΤΡΩΤΙΚΟΣ!M110</f>
        <v>60848196.050000004</v>
      </c>
      <c r="N13" s="103">
        <f>[1]ΣΥΓΚΕΝΤΡΩΤΙΚΟΣ!N110</f>
        <v>8.0488573629353688E-2</v>
      </c>
      <c r="O13" s="102">
        <f>[1]ΣΥΓΚΕΝΤΡΩΤΙΚΟΣ!O110</f>
        <v>72190600.739999995</v>
      </c>
      <c r="P13" s="103">
        <f>[1]ΣΥΓΚΕΝΤΡΩΤΙΚΟΣ!P110</f>
        <v>9.549204183858076E-2</v>
      </c>
      <c r="Q13" s="102">
        <f>[1]ΣΥΓΚΕΝΤΡΩΤΙΚΟΣ!Q110</f>
        <v>86041661.210000008</v>
      </c>
      <c r="R13" s="103">
        <f>[1]ΣΥΓΚΕΝΤΡΩΤΙΚΟΣ!R110</f>
        <v>0.11381390136533047</v>
      </c>
      <c r="S13" s="102">
        <f>[1]ΣΥΓΚΕΝΤΡΩΤΙΚΟΣ!S110</f>
        <v>0</v>
      </c>
      <c r="T13" s="103">
        <f>[1]ΣΥΓΚΕΝΤΡΩΤΙΚΟΣ!T110</f>
        <v>0</v>
      </c>
      <c r="U13" s="102">
        <f>[1]ΣΥΓΚΕΝΤΡΩΤΙΚΟΣ!U110</f>
        <v>0</v>
      </c>
      <c r="V13" s="103">
        <f>[1]ΣΥΓΚΕΝΤΡΩΤΙΚΟΣ!V110</f>
        <v>0</v>
      </c>
    </row>
    <row r="14" spans="1:22" ht="14" thickBot="1" x14ac:dyDescent="0.2">
      <c r="A14" s="101" t="str">
        <f>[1]ΣΥΓΚΕΝΤΡΩΤΙΚΟΣ!A111</f>
        <v>ΕΡΕΥΝΩ-ΔΗΜΙΟΥΡΓΩ ΚΑΙΝΟΤΟΜΩ (Β΄ κυκλος)</v>
      </c>
      <c r="B14" s="102">
        <f>[1]ΣΥΓΚΕΝΤΡΩΤΙΚΟΣ!B111</f>
        <v>249460397.95000002</v>
      </c>
      <c r="C14" s="102">
        <f>[1]ΣΥΓΚΕΝΤΡΩΤΙΚΟΣ!C111</f>
        <v>53493660.650000036</v>
      </c>
      <c r="D14" s="103">
        <f>[1]ΣΥΓΚΕΝΤΡΩΤΙΚΟΣ!D111</f>
        <v>0.21443748622866346</v>
      </c>
      <c r="E14" s="102">
        <f>[1]ΣΥΓΚΕΝΤΡΩΤΙΚΟΣ!E111</f>
        <v>42007631.789999992</v>
      </c>
      <c r="F14" s="103">
        <f>[1]ΣΥΓΚΕΝΤΡΩΤΙΚΟΣ!F111</f>
        <v>0.16839399012912537</v>
      </c>
      <c r="G14" s="102">
        <f>[1]ΣΥΓΚΕΝΤΡΩΤΙΚΟΣ!G111</f>
        <v>49672647.129999988</v>
      </c>
      <c r="H14" s="103">
        <f>[1]ΣΥΓΚΕΝΤΡΩΤΙΚΟΣ!H111</f>
        <v>0.19912037156276807</v>
      </c>
      <c r="I14" s="102">
        <f>[1]ΣΥΓΚΕΝΤΡΩΤΙΚΟΣ!I111</f>
        <v>18381587.469999999</v>
      </c>
      <c r="J14" s="103">
        <f>[1]ΣΥΓΚΕΝΤΡΩΤΙΚΟΣ!J111</f>
        <v>7.3685393036550306E-2</v>
      </c>
      <c r="K14" s="102">
        <f>[1]ΣΥΓΚΕΝΤΡΩΤΙΚΟΣ!K111</f>
        <v>21338102.059999999</v>
      </c>
      <c r="L14" s="103">
        <f>[1]ΣΥΓΚΕΝΤΡΩΤΙΚΟΣ!L111</f>
        <v>8.5537032071426614E-2</v>
      </c>
      <c r="M14" s="102">
        <f>[1]ΣΥΓΚΕΝΤΡΩΤΙΚΟΣ!M111</f>
        <v>16179307.23</v>
      </c>
      <c r="N14" s="103">
        <f>[1]ΣΥΓΚΕΝΤΡΩΤΙΚΟΣ!N111</f>
        <v>6.485721726958385E-2</v>
      </c>
      <c r="O14" s="102">
        <f>[1]ΣΥΓΚΕΝΤΡΩΤΙΚΟΣ!O111</f>
        <v>17706626.280000001</v>
      </c>
      <c r="P14" s="103">
        <f>[1]ΣΥΓΚΕΝΤΡΩΤΙΚΟΣ!P111</f>
        <v>7.0979708304437908E-2</v>
      </c>
      <c r="Q14" s="102">
        <f>[1]ΣΥΓΚΕΝΤΡΩΤΙΚΟΣ!Q111</f>
        <v>30680835.34</v>
      </c>
      <c r="R14" s="103">
        <f>[1]ΣΥΓΚΕΝΤΡΩΤΙΚΟΣ!R111</f>
        <v>0.12298880139744441</v>
      </c>
      <c r="S14" s="102">
        <f>[1]ΣΥΓΚΕΝΤΡΩΤΙΚΟΣ!S111</f>
        <v>0</v>
      </c>
      <c r="T14" s="103">
        <f>[1]ΣΥΓΚΕΝΤΡΩΤΙΚΟΣ!T111</f>
        <v>0</v>
      </c>
      <c r="U14" s="102">
        <f>[1]ΣΥΓΚΕΝΤΡΩΤΙΚΟΣ!U111</f>
        <v>0</v>
      </c>
      <c r="V14" s="103">
        <f>[1]ΣΥΓΚΕΝΤΡΩΤΙΚΟΣ!V111</f>
        <v>0</v>
      </c>
    </row>
    <row r="15" spans="1:22" ht="14" thickBot="1" x14ac:dyDescent="0.2">
      <c r="A15" s="101" t="s">
        <v>956</v>
      </c>
      <c r="B15" s="102">
        <f>SUM(B13:B14)</f>
        <v>1005445916.22</v>
      </c>
      <c r="C15" s="102">
        <f t="shared" ref="C15" si="19">SUM(C13:C14)</f>
        <v>192598654.86000001</v>
      </c>
      <c r="D15" s="103">
        <f>C15/$B$15</f>
        <v>0.19155545987404241</v>
      </c>
      <c r="E15" s="102">
        <f t="shared" ref="E15" si="20">SUM(E13:E14)</f>
        <v>164403616.37</v>
      </c>
      <c r="F15" s="103">
        <f>E15/$B$15</f>
        <v>0.16351313752218485</v>
      </c>
      <c r="G15" s="102">
        <f t="shared" ref="G15" si="21">SUM(G13:G14)</f>
        <v>174606734.39999998</v>
      </c>
      <c r="H15" s="103">
        <f>G15/$B$15</f>
        <v>0.17366099119129005</v>
      </c>
      <c r="I15" s="102">
        <f t="shared" ref="I15" si="22">SUM(I13:I14)</f>
        <v>85171852.379999995</v>
      </c>
      <c r="J15" s="103">
        <f>I15/$B$15</f>
        <v>8.4710525952709406E-2</v>
      </c>
      <c r="K15" s="102">
        <f t="shared" ref="K15" si="23">SUM(K13:K14)</f>
        <v>105017831.36000001</v>
      </c>
      <c r="L15" s="103">
        <f>K15/$B$15</f>
        <v>0.10444901079793259</v>
      </c>
      <c r="M15" s="102">
        <f t="shared" ref="M15" si="24">SUM(M13:M14)</f>
        <v>77027503.280000001</v>
      </c>
      <c r="N15" s="103">
        <f>M15/$B$15</f>
        <v>7.6610290058750141E-2</v>
      </c>
      <c r="O15" s="102">
        <f t="shared" ref="O15" si="25">SUM(O13:O14)</f>
        <v>89897227.019999996</v>
      </c>
      <c r="P15" s="103">
        <f>O15/$B$15</f>
        <v>8.9410305984404359E-2</v>
      </c>
      <c r="Q15" s="102">
        <f t="shared" ref="Q15" si="26">SUM(Q13:Q14)</f>
        <v>116722496.55000001</v>
      </c>
      <c r="R15" s="103">
        <f>Q15/$B$15</f>
        <v>0.11609027861868619</v>
      </c>
      <c r="S15" s="102">
        <f t="shared" ref="S15" si="27">SUM(S13:S14)</f>
        <v>0</v>
      </c>
      <c r="T15" s="103">
        <f>S15/$B$15</f>
        <v>0</v>
      </c>
      <c r="U15" s="102">
        <f t="shared" ref="U15" si="28">SUM(U13:U14)</f>
        <v>0</v>
      </c>
      <c r="V15" s="103">
        <f>U15/$B$15</f>
        <v>0</v>
      </c>
    </row>
    <row r="16" spans="1:22" ht="14" thickBot="1" x14ac:dyDescent="0.2">
      <c r="A16" s="101" t="str">
        <f>[1]ΣΥΓΚΕΝΤΡΩΤΙΚΟΣ!A112</f>
        <v>ΕRΑΝΕΤs</v>
      </c>
      <c r="B16" s="102">
        <f>[1]ΣΥΓΚΕΝΤΡΩΤΙΚΟΣ!B112</f>
        <v>4571321.21</v>
      </c>
      <c r="C16" s="102">
        <f>[1]ΣΥΓΚΕΝΤΡΩΤΙΚΟΣ!C112</f>
        <v>489697.70999999996</v>
      </c>
      <c r="D16" s="103">
        <f>[1]ΣΥΓΚΕΝΤΡΩΤΙΚΟΣ!D112</f>
        <v>0.10712388990053053</v>
      </c>
      <c r="E16" s="102">
        <f>[1]ΣΥΓΚΕΝΤΡΩΤΙΚΟΣ!E112</f>
        <v>1659846.97</v>
      </c>
      <c r="F16" s="103">
        <f>[1]ΣΥΓΚΕΝΤΡΩΤΙΚΟΣ!F112</f>
        <v>0.3631000522056948</v>
      </c>
      <c r="G16" s="102">
        <f>[1]ΣΥΓΚΕΝΤΡΩΤΙΚΟΣ!G112</f>
        <v>159985.56</v>
      </c>
      <c r="H16" s="103">
        <f>[1]ΣΥΓΚΕΝΤΡΩΤΙΚΟΣ!H112</f>
        <v>3.4997663181056578E-2</v>
      </c>
      <c r="I16" s="102">
        <f>[1]ΣΥΓΚΕΝΤΡΩΤΙΚΟΣ!I112</f>
        <v>952490.23</v>
      </c>
      <c r="J16" s="103">
        <f>[1]ΣΥΓΚΕΝΤΡΩΤΙΚΟΣ!J112</f>
        <v>0.20836213126226585</v>
      </c>
      <c r="K16" s="102">
        <f>[1]ΣΥΓΚΕΝΤΡΩΤΙΚΟΣ!K112</f>
        <v>702305.95</v>
      </c>
      <c r="L16" s="103">
        <f>[1]ΣΥΓΚΕΝΤΡΩΤΙΚΟΣ!L112</f>
        <v>0.15363303468232983</v>
      </c>
      <c r="M16" s="102">
        <f>[1]ΣΥΓΚΕΝΤΡΩΤΙΚΟΣ!M112</f>
        <v>0</v>
      </c>
      <c r="N16" s="103">
        <f>[1]ΣΥΓΚΕΝΤΡΩΤΙΚΟΣ!N112</f>
        <v>0</v>
      </c>
      <c r="O16" s="102">
        <f>[1]ΣΥΓΚΕΝΤΡΩΤΙΚΟΣ!O112</f>
        <v>398994.83999999997</v>
      </c>
      <c r="P16" s="103">
        <f>[1]ΣΥΓΚΕΝΤΡΩΤΙΚΟΣ!P112</f>
        <v>8.7282171099063929E-2</v>
      </c>
      <c r="Q16" s="102">
        <f>[1]ΣΥΓΚΕΝΤΡΩΤΙΚΟΣ!Q112</f>
        <v>0</v>
      </c>
      <c r="R16" s="103">
        <f>[1]ΣΥΓΚΕΝΤΡΩΤΙΚΟΣ!R112</f>
        <v>0</v>
      </c>
      <c r="S16" s="102">
        <f>[1]ΣΥΓΚΕΝΤΡΩΤΙΚΟΣ!S112</f>
        <v>207999.95</v>
      </c>
      <c r="T16" s="103">
        <f>[1]ΣΥΓΚΕΝΤΡΩΤΙΚΟΣ!T112</f>
        <v>4.5501057669058438E-2</v>
      </c>
      <c r="U16" s="102">
        <f>[1]ΣΥΓΚΕΝΤΡΩΤΙΚΟΣ!U112</f>
        <v>0</v>
      </c>
      <c r="V16" s="103">
        <f>[1]ΣΥΓΚΕΝΤΡΩΤΙΚΟΣ!V112</f>
        <v>0</v>
      </c>
    </row>
    <row r="17" spans="1:22" ht="14" thickBot="1" x14ac:dyDescent="0.2">
      <c r="A17" s="101" t="str">
        <f>[1]ΣΥΓΚΕΝΤΡΩΤΙΚΟΣ!A113</f>
        <v>ΔΙΜΕΡΕΙΣ Ε&amp;Τ ΣΥΝΕΡΓΑΣΙΕΣ</v>
      </c>
      <c r="B17" s="102">
        <f>[1]ΣΥΓΚΕΝΤΡΩΤΙΚΟΣ!B113</f>
        <v>121370431.63</v>
      </c>
      <c r="C17" s="102">
        <f>[1]ΣΥΓΚΕΝΤΡΩΤΙΚΟΣ!C113</f>
        <v>24719079.619999997</v>
      </c>
      <c r="D17" s="103">
        <f>[1]ΣΥΓΚΕΝΤΡΩΤΙΚΟΣ!D113</f>
        <v>0.2036664061256416</v>
      </c>
      <c r="E17" s="102">
        <f>[1]ΣΥΓΚΕΝΤΡΩΤΙΚΟΣ!E113</f>
        <v>4500808.16</v>
      </c>
      <c r="F17" s="103">
        <f>[1]ΣΥΓΚΕΝΤΡΩΤΙΚΟΣ!F113</f>
        <v>3.7083234355800902E-2</v>
      </c>
      <c r="G17" s="102">
        <f>[1]ΣΥΓΚΕΝΤΡΩΤΙΚΟΣ!G113</f>
        <v>9060651.3800000008</v>
      </c>
      <c r="H17" s="103">
        <f>[1]ΣΥΓΚΕΝΤΡΩΤΙΚΟΣ!H113</f>
        <v>7.4652872683369564E-2</v>
      </c>
      <c r="I17" s="102">
        <f>[1]ΣΥΓΚΕΝΤΡΩΤΙΚΟΣ!I113</f>
        <v>33443239.949999999</v>
      </c>
      <c r="J17" s="103">
        <f>[1]ΣΥΓΚΕΝΤΡΩΤΙΚΟΣ!J113</f>
        <v>0.27554684860932466</v>
      </c>
      <c r="K17" s="102">
        <f>[1]ΣΥΓΚΕΝΤΡΩΤΙΚΟΣ!K113</f>
        <v>18006058.550000001</v>
      </c>
      <c r="L17" s="103">
        <f>[1]ΣΥΓΚΕΝΤΡΩΤΙΚΟΣ!L113</f>
        <v>0.14835622077123201</v>
      </c>
      <c r="M17" s="102">
        <f>[1]ΣΥΓΚΕΝΤΡΩΤΙΚΟΣ!M113</f>
        <v>5494283.6600000001</v>
      </c>
      <c r="N17" s="103">
        <f>[1]ΣΥΓΚΕΝΤΡΩΤΙΚΟΣ!N113</f>
        <v>4.5268716492246029E-2</v>
      </c>
      <c r="O17" s="102">
        <f>[1]ΣΥΓΚΕΝΤΡΩΤΙΚΟΣ!O113</f>
        <v>5331446.87</v>
      </c>
      <c r="P17" s="103">
        <f>[1]ΣΥΓΚΕΝΤΡΩΤΙΚΟΣ!P113</f>
        <v>4.3927065253034726E-2</v>
      </c>
      <c r="Q17" s="102">
        <f>[1]ΣΥΓΚΕΝΤΡΩΤΙΚΟΣ!Q113</f>
        <v>10628112.199999999</v>
      </c>
      <c r="R17" s="103">
        <f>[1]ΣΥΓΚΕΝΤΡΩΤΙΚΟΣ!R113</f>
        <v>8.7567557083425354E-2</v>
      </c>
      <c r="S17" s="102">
        <f>[1]ΣΥΓΚΕΝΤΡΩΤΙΚΟΣ!S113</f>
        <v>0</v>
      </c>
      <c r="T17" s="103">
        <f>[1]ΣΥΓΚΕΝΤΡΩΤΙΚΟΣ!T113</f>
        <v>0</v>
      </c>
      <c r="U17" s="102">
        <f>[1]ΣΥΓΚΕΝΤΡΩΤΙΚΟΣ!U113</f>
        <v>10186751.24</v>
      </c>
      <c r="V17" s="103">
        <f>[1]ΣΥΓΚΕΝΤΡΩΤΙΚΟΣ!V113</f>
        <v>8.3931078625925137E-2</v>
      </c>
    </row>
    <row r="18" spans="1:22" ht="14" thickBot="1" x14ac:dyDescent="0.2">
      <c r="A18" s="101" t="str">
        <f>[1]ΣΥΓΚΕΝΤΡΩΤΙΚΟΣ!A114</f>
        <v>ΕΙΔΙΚΕΣ ΔΡΑΣΕΙΣ</v>
      </c>
      <c r="B18" s="102">
        <f>[1]ΣΥΓΚΕΝΤΡΩΤΙΚΟΣ!B114</f>
        <v>73754614.590000004</v>
      </c>
      <c r="C18" s="102">
        <f>[1]ΣΥΓΚΕΝΤΡΩΤΙΚΟΣ!C114</f>
        <v>8355578.7300000004</v>
      </c>
      <c r="D18" s="103">
        <f>[1]ΣΥΓΚΕΝΤΡΩΤΙΚΟΣ!D114</f>
        <v>0.11328889421290378</v>
      </c>
      <c r="E18" s="102">
        <f>[1]ΣΥΓΚΕΝΤΡΩΤΙΚΟΣ!E114</f>
        <v>0</v>
      </c>
      <c r="F18" s="103">
        <f>[1]ΣΥΓΚΕΝΤΡΩΤΙΚΟΣ!F114</f>
        <v>0</v>
      </c>
      <c r="G18" s="102">
        <f>[1]ΣΥΓΚΕΝΤΡΩΤΙΚΟΣ!G114</f>
        <v>0</v>
      </c>
      <c r="H18" s="103">
        <f>[1]ΣΥΓΚΕΝΤΡΩΤΙΚΟΣ!H114</f>
        <v>0</v>
      </c>
      <c r="I18" s="102">
        <f>[1]ΣΥΓΚΕΝΤΡΩΤΙΚΟΣ!I114</f>
        <v>0</v>
      </c>
      <c r="J18" s="103">
        <f>[1]ΣΥΓΚΕΝΤΡΩΤΙΚΟΣ!J114</f>
        <v>0</v>
      </c>
      <c r="K18" s="102">
        <f>[1]ΣΥΓΚΕΝΤΡΩΤΙΚΟΣ!K114</f>
        <v>0</v>
      </c>
      <c r="L18" s="103">
        <f>[1]ΣΥΓΚΕΝΤΡΩΤΙΚΟΣ!L114</f>
        <v>0</v>
      </c>
      <c r="M18" s="102">
        <f>[1]ΣΥΓΚΕΝΤΡΩΤΙΚΟΣ!M114</f>
        <v>0</v>
      </c>
      <c r="N18" s="103">
        <f>[1]ΣΥΓΚΕΝΤΡΩΤΙΚΟΣ!N114</f>
        <v>0</v>
      </c>
      <c r="O18" s="102">
        <f>[1]ΣΥΓΚΕΝΤΡΩΤΙΚΟΣ!O114</f>
        <v>26567284</v>
      </c>
      <c r="P18" s="103">
        <f>[1]ΣΥΓΚΕΝΤΡΩΤΙΚΟΣ!P114</f>
        <v>0.36021182061199619</v>
      </c>
      <c r="Q18" s="102">
        <f>[1]ΣΥΓΚΕΝΤΡΩΤΙΚΟΣ!Q114</f>
        <v>38831751.860000007</v>
      </c>
      <c r="R18" s="103">
        <f>[1]ΣΥΓΚΕΝΤΡΩΤΙΚΟΣ!R114</f>
        <v>0.52649928517510003</v>
      </c>
      <c r="S18" s="102">
        <f>[1]ΣΥΓΚΕΝΤΡΩΤΙΚΟΣ!S114</f>
        <v>0</v>
      </c>
      <c r="T18" s="103">
        <f>[1]ΣΥΓΚΕΝΤΡΩΤΙΚΟΣ!T114</f>
        <v>0</v>
      </c>
      <c r="U18" s="102">
        <f>[1]ΣΥΓΚΕΝΤΡΩΤΙΚΟΣ!U114</f>
        <v>0</v>
      </c>
      <c r="V18" s="103">
        <f>[1]ΣΥΓΚΕΝΤΡΩΤΙΚΟΣ!V114</f>
        <v>0</v>
      </c>
    </row>
    <row r="19" spans="1:22" s="108" customFormat="1" ht="14" thickBot="1" x14ac:dyDescent="0.2">
      <c r="A19" s="104" t="s">
        <v>126</v>
      </c>
      <c r="B19" s="105">
        <f>C19+E19+G19+I19+K19+M19+O19+Q19+S19+U19</f>
        <v>1248</v>
      </c>
      <c r="C19" s="105">
        <v>226</v>
      </c>
      <c r="D19" s="106">
        <f>C19/B19</f>
        <v>0.18108974358974358</v>
      </c>
      <c r="E19" s="105">
        <v>186</v>
      </c>
      <c r="F19" s="106">
        <f>E19/B19</f>
        <v>0.14903846153846154</v>
      </c>
      <c r="G19" s="105">
        <v>222</v>
      </c>
      <c r="H19" s="106">
        <f>G19/B19</f>
        <v>0.17788461538461539</v>
      </c>
      <c r="I19" s="105">
        <v>108</v>
      </c>
      <c r="J19" s="106">
        <f>I19/B19</f>
        <v>8.6538461538461536E-2</v>
      </c>
      <c r="K19" s="105">
        <v>125</v>
      </c>
      <c r="L19" s="106">
        <f>K19/B19</f>
        <v>0.10016025641025642</v>
      </c>
      <c r="M19" s="105">
        <v>101</v>
      </c>
      <c r="N19" s="106">
        <f>M19/B19</f>
        <v>8.0929487179487183E-2</v>
      </c>
      <c r="O19" s="105">
        <v>108</v>
      </c>
      <c r="P19" s="106">
        <f>O19/B19</f>
        <v>8.6538461538461536E-2</v>
      </c>
      <c r="Q19" s="105">
        <v>172</v>
      </c>
      <c r="R19" s="106">
        <f>Q19/B19</f>
        <v>0.13782051282051283</v>
      </c>
      <c r="S19" s="105"/>
      <c r="T19" s="106">
        <f>S19/B19</f>
        <v>0</v>
      </c>
      <c r="U19" s="105"/>
      <c r="V19" s="106">
        <f>U19/B19</f>
        <v>0</v>
      </c>
    </row>
    <row r="20" spans="1:22" s="108" customFormat="1" ht="14" thickBot="1" x14ac:dyDescent="0.2">
      <c r="A20" s="104" t="s">
        <v>127</v>
      </c>
      <c r="B20" s="105">
        <f>C20+E20+G20+I20+K20+M20+O20+Q20+S20+U20</f>
        <v>521</v>
      </c>
      <c r="C20" s="105">
        <v>119</v>
      </c>
      <c r="D20" s="106">
        <f>C20/B20</f>
        <v>0.22840690978886757</v>
      </c>
      <c r="E20" s="105">
        <v>66</v>
      </c>
      <c r="F20" s="106">
        <f>E20/B20</f>
        <v>0.12667946257197696</v>
      </c>
      <c r="G20" s="105">
        <v>111</v>
      </c>
      <c r="H20" s="106">
        <f>G20/B20</f>
        <v>0.21305182341650672</v>
      </c>
      <c r="I20" s="105">
        <v>32</v>
      </c>
      <c r="J20" s="106">
        <f>I20/B20</f>
        <v>6.1420345489443376E-2</v>
      </c>
      <c r="K20" s="105">
        <v>46</v>
      </c>
      <c r="L20" s="106">
        <f>K20/B20</f>
        <v>8.829174664107485E-2</v>
      </c>
      <c r="M20" s="105">
        <v>37</v>
      </c>
      <c r="N20" s="106">
        <f>M20/B20</f>
        <v>7.1017274472168906E-2</v>
      </c>
      <c r="O20" s="105">
        <v>35</v>
      </c>
      <c r="P20" s="106">
        <f>O20/B20</f>
        <v>6.71785028790787E-2</v>
      </c>
      <c r="Q20" s="105">
        <v>75</v>
      </c>
      <c r="R20" s="106">
        <f>Q20/B20</f>
        <v>0.14395393474088292</v>
      </c>
      <c r="S20" s="105"/>
      <c r="T20" s="106">
        <f>S20/B20</f>
        <v>0</v>
      </c>
      <c r="U20" s="105"/>
      <c r="V20" s="106">
        <f>U20/B20</f>
        <v>0</v>
      </c>
    </row>
    <row r="21" spans="1:22" s="107" customFormat="1" ht="14" thickBot="1" x14ac:dyDescent="0.2">
      <c r="A21" s="104" t="s">
        <v>951</v>
      </c>
      <c r="B21" s="105">
        <f>SUM(B19:B20)</f>
        <v>1769</v>
      </c>
      <c r="C21" s="105">
        <f t="shared" ref="C21" si="29">SUM(C19:C20)</f>
        <v>345</v>
      </c>
      <c r="D21" s="106">
        <f>C21/$B$21</f>
        <v>0.19502543810062181</v>
      </c>
      <c r="E21" s="105">
        <f t="shared" ref="E21" si="30">SUM(E19:E20)</f>
        <v>252</v>
      </c>
      <c r="F21" s="106">
        <f>E21/$B$21</f>
        <v>0.14245336348219334</v>
      </c>
      <c r="G21" s="105">
        <f t="shared" ref="G21" si="31">SUM(G19:G20)</f>
        <v>333</v>
      </c>
      <c r="H21" s="106">
        <f>G21/$B$21</f>
        <v>0.18824194460146976</v>
      </c>
      <c r="I21" s="105">
        <f t="shared" ref="I21" si="32">SUM(I19:I20)</f>
        <v>140</v>
      </c>
      <c r="J21" s="106">
        <f>I21/$B$21</f>
        <v>7.9140757490107405E-2</v>
      </c>
      <c r="K21" s="105">
        <f t="shared" ref="K21" si="33">SUM(K19:K20)</f>
        <v>171</v>
      </c>
      <c r="L21" s="106">
        <f>K21/$B$21</f>
        <v>9.6664782362916896E-2</v>
      </c>
      <c r="M21" s="105">
        <f t="shared" ref="M21" si="34">SUM(M19:M20)</f>
        <v>138</v>
      </c>
      <c r="N21" s="106">
        <f>M21/$B$21</f>
        <v>7.8010175240248725E-2</v>
      </c>
      <c r="O21" s="105">
        <f t="shared" ref="O21" si="35">SUM(O19:O20)</f>
        <v>143</v>
      </c>
      <c r="P21" s="106">
        <f>O21/$B$21</f>
        <v>8.0836630864895426E-2</v>
      </c>
      <c r="Q21" s="105">
        <f t="shared" ref="Q21" si="36">SUM(Q19:Q20)</f>
        <v>247</v>
      </c>
      <c r="R21" s="106">
        <f>Q21/$B$21</f>
        <v>0.13962690785754664</v>
      </c>
      <c r="S21" s="105">
        <f t="shared" ref="S21" si="37">SUM(S19:S20)</f>
        <v>0</v>
      </c>
      <c r="T21" s="106">
        <f>S21/$B$21</f>
        <v>0</v>
      </c>
      <c r="U21" s="105">
        <f t="shared" ref="U21" si="38">SUM(U19:U20)</f>
        <v>0</v>
      </c>
      <c r="V21" s="106">
        <f>U21/$B$21</f>
        <v>0</v>
      </c>
    </row>
    <row r="22" spans="1:22" ht="27.75" customHeight="1" thickBot="1" x14ac:dyDescent="0.2">
      <c r="A22" s="98" t="s">
        <v>129</v>
      </c>
      <c r="B22" s="99">
        <f>[1]ΣΥΓΚΕΝΤΡΩΤΙΚΟΣ!B212</f>
        <v>367073736.75036621</v>
      </c>
      <c r="C22" s="99">
        <f>[1]ΣΥΓΚΕΝΤΡΩΤΙΚΟΣ!C212</f>
        <v>64331044</v>
      </c>
      <c r="D22" s="100">
        <f>[1]ΣΥΓΚΕΝΤΡΩΤΙΚΟΣ!D212</f>
        <v>0.17525373667293789</v>
      </c>
      <c r="E22" s="99">
        <f>[1]ΣΥΓΚΕΝΤΡΩΤΙΚΟΣ!E212</f>
        <v>68324224.609999999</v>
      </c>
      <c r="F22" s="100">
        <f>[1]ΣΥΓΚΕΝΤΡΩΤΙΚΟΣ!F212</f>
        <v>0.18613215212524145</v>
      </c>
      <c r="G22" s="99">
        <f>[1]ΣΥΓΚΕΝΤΡΩΤΙΚΟΣ!G212</f>
        <v>60528290.149999999</v>
      </c>
      <c r="H22" s="100">
        <f>[1]ΣΥΓΚΕΝΤΡΩΤΙΚΟΣ!H212</f>
        <v>0.16489409099611813</v>
      </c>
      <c r="I22" s="99">
        <f>[1]ΣΥΓΚΕΝΤΡΩΤΙΚΟΣ!I212</f>
        <v>31988899.600000001</v>
      </c>
      <c r="J22" s="100">
        <f>[1]ΣΥΓΚΕΝΤΡΩΤΙΚΟΣ!J212</f>
        <v>8.7145705065122966E-2</v>
      </c>
      <c r="K22" s="99">
        <f>[1]ΣΥΓΚΕΝΤΡΩΤΙΚΟΣ!K212</f>
        <v>39802489.530000001</v>
      </c>
      <c r="L22" s="100">
        <f>[1]ΣΥΓΚΕΝΤΡΩΤΙΚΟΣ!L212</f>
        <v>0.10843186407821995</v>
      </c>
      <c r="M22" s="99">
        <f>[1]ΣΥΓΚΕΝΤΡΩΤΙΚΟΣ!M212</f>
        <v>20249923.789999999</v>
      </c>
      <c r="N22" s="100">
        <f>[1]ΣΥΓΚΕΝΤΡΩΤΙΚΟΣ!N212</f>
        <v>5.516582027706126E-2</v>
      </c>
      <c r="O22" s="99">
        <f>[1]ΣΥΓΚΕΝΤΡΩΤΙΚΟΣ!O212</f>
        <v>29458167.109999999</v>
      </c>
      <c r="P22" s="100">
        <f>[1]ΣΥΓΚΕΝΤΡΩΤΙΚΟΣ!P212</f>
        <v>8.0251361404353072E-2</v>
      </c>
      <c r="Q22" s="99">
        <f>[1]ΣΥΓΚΕΝΤΡΩΤΙΚΟΣ!Q212</f>
        <v>49776665.510000005</v>
      </c>
      <c r="R22" s="100">
        <f>[1]ΣΥΓΚΕΝΤΡΩΤΙΚΟΣ!R212</f>
        <v>0.13560399594551037</v>
      </c>
      <c r="S22" s="99">
        <f>[1]ΣΥΓΚΕΝΤΡΩΤΙΚΟΣ!S212</f>
        <v>1924457.4503662109</v>
      </c>
      <c r="T22" s="100">
        <f>[1]ΣΥΓΚΕΝΤΡΩΤΙΚΟΣ!T212</f>
        <v>5.242699920193326E-3</v>
      </c>
      <c r="U22" s="99">
        <f>[1]ΣΥΓΚΕΝΤΡΩΤΙΚΟΣ!U212</f>
        <v>689575</v>
      </c>
      <c r="V22" s="100">
        <f>[1]ΣΥΓΚΕΝΤΡΩΤΙΚΟΣ!V212</f>
        <v>1.8785735152415861E-3</v>
      </c>
    </row>
    <row r="23" spans="1:22" ht="14" thickBot="1" x14ac:dyDescent="0.2">
      <c r="A23" s="101" t="str">
        <f>[1]ΣΥΓΚΕΝΤΡΩΤΙΚΟΣ!A213</f>
        <v>ΕΡΕΥΝΩ-ΔΗΜΙΟΥΡΓΩ ΚΑΙΝΟΤΟΜΩ (Α΄ κύκλος)</v>
      </c>
      <c r="B23" s="102">
        <f>[1]ΣΥΓΚΕΝΤΡΩΤΙΚΟΣ!B213</f>
        <v>322423821.54000002</v>
      </c>
      <c r="C23" s="102">
        <f>[1]ΣΥΓΚΕΝΤΡΩΤΙΚΟΣ!C213</f>
        <v>55745820.270000003</v>
      </c>
      <c r="D23" s="103">
        <f>[1]ΣΥΓΚΕΝΤΡΩΤΙΚΟΣ!D213</f>
        <v>0.17289609683223781</v>
      </c>
      <c r="E23" s="102">
        <f>[1]ΣΥΓΚΕΝΤΡΩΤΙΚΟΣ!E213</f>
        <v>64681648.619999997</v>
      </c>
      <c r="F23" s="103">
        <f>[1]ΣΥΓΚΕΝΤΡΩΤΙΚΟΣ!F213</f>
        <v>0.20061063823094588</v>
      </c>
      <c r="G23" s="102">
        <f>[1]ΣΥΓΚΕΝΤΡΩΤΙΚΟΣ!G213</f>
        <v>56755076.719999999</v>
      </c>
      <c r="H23" s="103">
        <f>[1]ΣΥΓΚΕΝΤΡΩΤΙΚΟΣ!H213</f>
        <v>0.17602631359221374</v>
      </c>
      <c r="I23" s="102">
        <f>[1]ΣΥΓΚΕΝΤΡΩΤΙΚΟΣ!I213</f>
        <v>24690549.59</v>
      </c>
      <c r="J23" s="103">
        <f>[1]ΣΥΓΚΕΝΤΡΩΤΙΚΟΣ!J213</f>
        <v>7.6577932337846447E-2</v>
      </c>
      <c r="K23" s="102">
        <f>[1]ΣΥΓΚΕΝΤΡΩΤΙΚΟΣ!K213</f>
        <v>35776363.299999997</v>
      </c>
      <c r="L23" s="103">
        <f>[1]ΣΥΓΚΕΝΤΡΩΤΙΚΟΣ!L213</f>
        <v>0.11096067011773685</v>
      </c>
      <c r="M23" s="102">
        <f>[1]ΣΥΓΚΕΝΤΡΩΤΙΚΟΣ!M213</f>
        <v>19145105.550000001</v>
      </c>
      <c r="N23" s="103">
        <f>[1]ΣΥΓΚΕΝΤΡΩΤΙΚΟΣ!N213</f>
        <v>5.9378694348813342E-2</v>
      </c>
      <c r="O23" s="102">
        <f>[1]ΣΥΓΚΕΝΤΡΩΤΙΚΟΣ!O213</f>
        <v>22985610.280000001</v>
      </c>
      <c r="P23" s="103">
        <f>[1]ΣΥΓΚΕΝΤΡΩΤΙΚΟΣ!P213</f>
        <v>7.1290049755670423E-2</v>
      </c>
      <c r="Q23" s="102">
        <f>[1]ΣΥΓΚΕΝΤΡΩΤΙΚΟΣ!Q213</f>
        <v>42643647.210000001</v>
      </c>
      <c r="R23" s="103">
        <f>[1]ΣΥΓΚΕΝΤΡΩΤΙΚΟΣ!R213</f>
        <v>0.13225960478453547</v>
      </c>
      <c r="S23" s="102">
        <f>[1]ΣΥΓΚΕΝΤΡΩΤΙΚΟΣ!S213</f>
        <v>0</v>
      </c>
      <c r="T23" s="103">
        <f>[1]ΣΥΓΚΕΝΤΡΩΤΙΚΟΣ!T213</f>
        <v>0</v>
      </c>
      <c r="U23" s="102">
        <f>[1]ΣΥΓΚΕΝΤΡΩΤΙΚΟΣ!U213</f>
        <v>0</v>
      </c>
      <c r="V23" s="103">
        <f>[1]ΣΥΓΚΕΝΤΡΩΤΙΚΟΣ!V213</f>
        <v>0</v>
      </c>
    </row>
    <row r="24" spans="1:22" ht="14" thickBot="1" x14ac:dyDescent="0.2">
      <c r="A24" s="101" t="str">
        <f>[1]ΣΥΓΚΕΝΤΡΩΤΙΚΟΣ!A214</f>
        <v>ΕΡΕΥΝΩ-ΔΗΜΙΟΥΡΓΩ ΚΑΙΝΟΤΟΜΩ (Β΄ κυκλος)</v>
      </c>
      <c r="B24" s="102">
        <f>[1]ΣΥΓΚΕΝΤΡΩΤΙΚΟΣ!B214</f>
        <v>5134212.8099999996</v>
      </c>
      <c r="C24" s="102">
        <f>[1]ΣΥΓΚΕΝΤΡΩΤΙΚΟΣ!C214</f>
        <v>45356.78</v>
      </c>
      <c r="D24" s="103">
        <f>[1]ΣΥΓΚΕΝΤΡΩΤΙΚΟΣ!D214</f>
        <v>8.8342228260694169E-3</v>
      </c>
      <c r="E24" s="102">
        <f>[1]ΣΥΓΚΕΝΤΡΩΤΙΚΟΣ!E214</f>
        <v>292320</v>
      </c>
      <c r="F24" s="103">
        <f>[1]ΣΥΓΚΕΝΤΡΩΤΙΚΟΣ!F214</f>
        <v>5.6935699944233517E-2</v>
      </c>
      <c r="G24" s="102">
        <f>[1]ΣΥΓΚΕΝΤΡΩΤΙΚΟΣ!G214</f>
        <v>3310050.01</v>
      </c>
      <c r="H24" s="103">
        <f>[1]ΣΥΓΚΕΝΤΡΩΤΙΚΟΣ!H214</f>
        <v>0.64470448197101515</v>
      </c>
      <c r="I24" s="102">
        <f>[1]ΣΥΓΚΕΝΤΡΩΤΙΚΟΣ!I214</f>
        <v>818950.3</v>
      </c>
      <c r="J24" s="103">
        <f>[1]ΣΥΓΚΕΝΤΡΩΤΙΚΟΣ!J214</f>
        <v>0.15950844468404499</v>
      </c>
      <c r="K24" s="102">
        <f>[1]ΣΥΓΚΕΝΤΡΩΤΙΚΟΣ!K214</f>
        <v>253753.08</v>
      </c>
      <c r="L24" s="103">
        <f>[1]ΣΥΓΚΕΝΤΡΩΤΙΚΟΣ!L214</f>
        <v>4.9423950543257676E-2</v>
      </c>
      <c r="M24" s="102">
        <f>[1]ΣΥΓΚΕΝΤΡΩΤΙΚΟΣ!M214</f>
        <v>0</v>
      </c>
      <c r="N24" s="103">
        <f>[1]ΣΥΓΚΕΝΤΡΩΤΙΚΟΣ!N214</f>
        <v>0</v>
      </c>
      <c r="O24" s="102">
        <f>[1]ΣΥΓΚΕΝΤΡΩΤΙΚΟΣ!O214</f>
        <v>50000</v>
      </c>
      <c r="P24" s="103">
        <f>[1]ΣΥΓΚΕΝΤΡΩΤΙΚΟΣ!P214</f>
        <v>9.7385912603026679E-3</v>
      </c>
      <c r="Q24" s="102">
        <f>[1]ΣΥΓΚΕΝΤΡΩΤΙΚΟΣ!Q214</f>
        <v>363782.64</v>
      </c>
      <c r="R24" s="103">
        <f>[1]ΣΥΓΚΕΝΤΡΩΤΙΚΟΣ!R214</f>
        <v>7.0854608771076646E-2</v>
      </c>
      <c r="S24" s="102">
        <f>[1]ΣΥΓΚΕΝΤΡΩΤΙΚΟΣ!S214</f>
        <v>0</v>
      </c>
      <c r="T24" s="103">
        <f>[1]ΣΥΓΚΕΝΤΡΩΤΙΚΟΣ!T214</f>
        <v>0</v>
      </c>
      <c r="U24" s="102">
        <f>[1]ΣΥΓΚΕΝΤΡΩΤΙΚΟΣ!U214</f>
        <v>0</v>
      </c>
      <c r="V24" s="103">
        <f>[1]ΣΥΓΚΕΝΤΡΩΤΙΚΟΣ!V214</f>
        <v>0</v>
      </c>
    </row>
    <row r="25" spans="1:22" ht="14" thickBot="1" x14ac:dyDescent="0.2">
      <c r="A25" s="101" t="s">
        <v>956</v>
      </c>
      <c r="B25" s="102">
        <f>SUM(B23:B24)</f>
        <v>327558034.35000002</v>
      </c>
      <c r="C25" s="102">
        <f>SUM(C23:C24)</f>
        <v>55791177.050000004</v>
      </c>
      <c r="D25" s="103">
        <f>C25/$B$25</f>
        <v>0.1703245568703908</v>
      </c>
      <c r="E25" s="102">
        <f t="shared" ref="E25" si="39">SUM(E23:E24)</f>
        <v>64973968.619999997</v>
      </c>
      <c r="F25" s="103">
        <f>E25/$B$25</f>
        <v>0.19835864734300629</v>
      </c>
      <c r="G25" s="102">
        <f t="shared" ref="G25" si="40">SUM(G23:G24)</f>
        <v>60065126.729999997</v>
      </c>
      <c r="H25" s="103">
        <f>G25/$B$25</f>
        <v>0.18337247275644483</v>
      </c>
      <c r="I25" s="102">
        <f t="shared" ref="I25" si="41">SUM(I23:I24)</f>
        <v>25509499.890000001</v>
      </c>
      <c r="J25" s="103">
        <f>I25/$B$25</f>
        <v>7.7877802449940123E-2</v>
      </c>
      <c r="K25" s="102">
        <f t="shared" ref="K25" si="42">SUM(K23:K24)</f>
        <v>36030116.379999995</v>
      </c>
      <c r="L25" s="103">
        <f>K25/$B$25</f>
        <v>0.10999613076656012</v>
      </c>
      <c r="M25" s="102">
        <f t="shared" ref="M25" si="43">SUM(M23:M24)</f>
        <v>19145105.550000001</v>
      </c>
      <c r="N25" s="103">
        <f>M25/$B$25</f>
        <v>5.8447980334206076E-2</v>
      </c>
      <c r="O25" s="102">
        <f t="shared" ref="O25" si="44">SUM(O23:O24)</f>
        <v>23035610.280000001</v>
      </c>
      <c r="P25" s="103">
        <f>O25/$B$25</f>
        <v>7.0325279383579867E-2</v>
      </c>
      <c r="Q25" s="102">
        <f t="shared" ref="Q25" si="45">SUM(Q23:Q24)</f>
        <v>43007429.850000001</v>
      </c>
      <c r="R25" s="103">
        <f>Q25/$B$25</f>
        <v>0.13129713009587182</v>
      </c>
      <c r="S25" s="102">
        <f t="shared" ref="S25" si="46">SUM(S23:S24)</f>
        <v>0</v>
      </c>
      <c r="T25" s="103">
        <f>S25/$B$25</f>
        <v>0</v>
      </c>
      <c r="U25" s="102">
        <f t="shared" ref="U25" si="47">SUM(U23:U24)</f>
        <v>0</v>
      </c>
      <c r="V25" s="103">
        <f>U25/$B$25</f>
        <v>0</v>
      </c>
    </row>
    <row r="26" spans="1:22" ht="14" thickBot="1" x14ac:dyDescent="0.2">
      <c r="A26" s="101" t="str">
        <f>[1]ΣΥΓΚΕΝΤΡΩΤΙΚΟΣ!A215</f>
        <v>ΕRΑΝΕΤs</v>
      </c>
      <c r="B26" s="102">
        <f>[1]ΣΥΓΚΕΝΤΡΩΤΙΚΟΣ!B215</f>
        <v>4571321.21</v>
      </c>
      <c r="C26" s="102">
        <f>[1]ΣΥΓΚΕΝΤΡΩΤΙΚΟΣ!C215</f>
        <v>489697.70999999996</v>
      </c>
      <c r="D26" s="103">
        <f>[1]ΣΥΓΚΕΝΤΡΩΤΙΚΟΣ!D215</f>
        <v>0.10712388990053053</v>
      </c>
      <c r="E26" s="102">
        <f>[1]ΣΥΓΚΕΝΤΡΩΤΙΚΟΣ!E215</f>
        <v>1659846.97</v>
      </c>
      <c r="F26" s="103">
        <f>[1]ΣΥΓΚΕΝΤΡΩΤΙΚΟΣ!F215</f>
        <v>0.3631000522056948</v>
      </c>
      <c r="G26" s="102">
        <f>[1]ΣΥΓΚΕΝΤΡΩΤΙΚΟΣ!G215</f>
        <v>159985.56</v>
      </c>
      <c r="H26" s="103">
        <f>[1]ΣΥΓΚΕΝΤΡΩΤΙΚΟΣ!H215</f>
        <v>3.4997663181056578E-2</v>
      </c>
      <c r="I26" s="102">
        <f>[1]ΣΥΓΚΕΝΤΡΩΤΙΚΟΣ!I215</f>
        <v>952490.23</v>
      </c>
      <c r="J26" s="103">
        <f>[1]ΣΥΓΚΕΝΤΡΩΤΙΚΟΣ!J215</f>
        <v>0.20836213126226585</v>
      </c>
      <c r="K26" s="102">
        <f>[1]ΣΥΓΚΕΝΤΡΩΤΙΚΟΣ!K215</f>
        <v>702305.95</v>
      </c>
      <c r="L26" s="103">
        <f>[1]ΣΥΓΚΕΝΤΡΩΤΙΚΟΣ!L215</f>
        <v>0.15363303468232983</v>
      </c>
      <c r="M26" s="102">
        <f>[1]ΣΥΓΚΕΝΤΡΩΤΙΚΟΣ!M215</f>
        <v>0</v>
      </c>
      <c r="N26" s="103">
        <f>[1]ΣΥΓΚΕΝΤΡΩΤΙΚΟΣ!N215</f>
        <v>0</v>
      </c>
      <c r="O26" s="102">
        <f>[1]ΣΥΓΚΕΝΤΡΩΤΙΚΟΣ!O215</f>
        <v>398994.83999999997</v>
      </c>
      <c r="P26" s="103">
        <f>[1]ΣΥΓΚΕΝΤΡΩΤΙΚΟΣ!P215</f>
        <v>8.7282171099063929E-2</v>
      </c>
      <c r="Q26" s="102">
        <f>[1]ΣΥΓΚΕΝΤΡΩΤΙΚΟΣ!Q215</f>
        <v>0</v>
      </c>
      <c r="R26" s="103">
        <f>[1]ΣΥΓΚΕΝΤΡΩΤΙΚΟΣ!R215</f>
        <v>0</v>
      </c>
      <c r="S26" s="102">
        <f>[1]ΣΥΓΚΕΝΤΡΩΤΙΚΟΣ!S215</f>
        <v>207999.95</v>
      </c>
      <c r="T26" s="103">
        <f>[1]ΣΥΓΚΕΝΤΡΩΤΙΚΟΣ!T215</f>
        <v>4.5501057669058438E-2</v>
      </c>
      <c r="U26" s="102">
        <f>[1]ΣΥΓΚΕΝΤΡΩΤΙΚΟΣ!U215</f>
        <v>0</v>
      </c>
      <c r="V26" s="103">
        <f>[1]ΣΥΓΚΕΝΤΡΩΤΙΚΟΣ!V215</f>
        <v>0</v>
      </c>
    </row>
    <row r="27" spans="1:22" ht="14" thickBot="1" x14ac:dyDescent="0.2">
      <c r="A27" s="101" t="str">
        <f>[1]ΣΥΓΚΕΝΤΡΩΤΙΚΟΣ!A216</f>
        <v>ΔΙΜΕΡΕΙΣ Ε&amp;Τ ΣΥΝΕΡΓΑΣΙΕΣ</v>
      </c>
      <c r="B27" s="102">
        <f>[1]ΣΥΓΚΕΝΤΡΩΤΙΚΟΣ!B216</f>
        <v>19899521.700366214</v>
      </c>
      <c r="C27" s="102">
        <f>[1]ΣΥΓΚΕΝΤΡΩΤΙΚΟΣ!C216</f>
        <v>2526141.4</v>
      </c>
      <c r="D27" s="103">
        <f>[1]ΣΥΓΚΕΝΤΡΩΤΙΚΟΣ!D216</f>
        <v>0.12694483003345305</v>
      </c>
      <c r="E27" s="102">
        <f>[1]ΣΥΓΚΕΝΤΡΩΤΙΚΟΣ!E216</f>
        <v>1690409.02</v>
      </c>
      <c r="F27" s="103">
        <f>[1]ΣΥΓΚΕΝΤΡΩΤΙΚΟΣ!F216</f>
        <v>8.4947218604198474E-2</v>
      </c>
      <c r="G27" s="102">
        <f>[1]ΣΥΓΚΕΝΤΡΩΤΙΚΟΣ!G216</f>
        <v>303177.86</v>
      </c>
      <c r="H27" s="103">
        <f>[1]ΣΥΓΚΕΝΤΡΩΤΙΚΟΣ!H216</f>
        <v>1.5235434527776643E-2</v>
      </c>
      <c r="I27" s="102">
        <f>[1]ΣΥΓΚΕΝΤΡΩΤΙΚΟΣ!I216</f>
        <v>5526909.4800000004</v>
      </c>
      <c r="J27" s="103">
        <f>[1]ΣΥΓΚΕΝΤΡΩΤΙΚΟΣ!J216</f>
        <v>0.27774082026797098</v>
      </c>
      <c r="K27" s="102">
        <f>[1]ΣΥΓΚΕΝΤΡΩΤΙΚΟΣ!K216</f>
        <v>3070067.2</v>
      </c>
      <c r="L27" s="103">
        <f>[1]ΣΥΓΚΕΝΤΡΩΤΙΚΟΣ!L216</f>
        <v>0.15427844177498504</v>
      </c>
      <c r="M27" s="102">
        <f>[1]ΣΥΓΚΕΝΤΡΩΤΙΚΟΣ!M216</f>
        <v>1104818.24</v>
      </c>
      <c r="N27" s="103">
        <f>[1]ΣΥΓΚΕΝΤΡΩΤΙΚΟΣ!N216</f>
        <v>5.5519838950685324E-2</v>
      </c>
      <c r="O27" s="102">
        <f>[1]ΣΥΓΚΕΝΤΡΩΤΙΚΟΣ!O216</f>
        <v>1335640</v>
      </c>
      <c r="P27" s="103">
        <f>[1]ΣΥΓΚΕΝΤΡΩΤΙΚΟΣ!P216</f>
        <v>6.7119201160268094E-2</v>
      </c>
      <c r="Q27" s="102">
        <f>[1]ΣΥΓΚΕΝΤΡΩΤΙΚΟΣ!Q216</f>
        <v>1936326</v>
      </c>
      <c r="R27" s="103">
        <f>[1]ΣΥΓΚΕΝΤΡΩΤΙΚΟΣ!R216</f>
        <v>9.7305152815022958E-2</v>
      </c>
      <c r="S27" s="102">
        <f>[1]ΣΥΓΚΕΝΤΡΩΤΙΚΟΣ!S216</f>
        <v>1716457.5003662109</v>
      </c>
      <c r="T27" s="103">
        <f>[1]ΣΥΓΚΕΝΤΡΩΤΙΚΟΣ!T216</f>
        <v>8.6256218928851075E-2</v>
      </c>
      <c r="U27" s="102">
        <f>[1]ΣΥΓΚΕΝΤΡΩΤΙΚΟΣ!U216</f>
        <v>689575</v>
      </c>
      <c r="V27" s="103">
        <f>[1]ΣΥΓΚΕΝΤΡΩΤΙΚΟΣ!V216</f>
        <v>3.4652842936788254E-2</v>
      </c>
    </row>
    <row r="28" spans="1:22" ht="14" thickBot="1" x14ac:dyDescent="0.2">
      <c r="A28" s="101" t="str">
        <f>[1]ΣΥΓΚΕΝΤΡΩΤΙΚΟΣ!A217</f>
        <v>ΕΙΔΙΚΕΣ ΔΡΑΣΕΙΣ</v>
      </c>
      <c r="B28" s="102">
        <f>[1]ΣΥΓΚΕΝΤΡΩΤΙΚΟΣ!B217</f>
        <v>15044859.49</v>
      </c>
      <c r="C28" s="102">
        <f>[1]ΣΥΓΚΕΝΤΡΩΤΙΚΟΣ!C217</f>
        <v>5524027.8399999999</v>
      </c>
      <c r="D28" s="103">
        <f>[1]ΣΥΓΚΕΝΤΡΩΤΙΚΟΣ!D217</f>
        <v>0.36717045072250121</v>
      </c>
      <c r="E28" s="102">
        <f>[1]ΣΥΓΚΕΝΤΡΩΤΙΚΟΣ!E217</f>
        <v>0</v>
      </c>
      <c r="F28" s="103">
        <f>[1]ΣΥΓΚΕΝΤΡΩΤΙΚΟΣ!F217</f>
        <v>0</v>
      </c>
      <c r="G28" s="102">
        <f>[1]ΣΥΓΚΕΝΤΡΩΤΙΚΟΣ!G217</f>
        <v>0</v>
      </c>
      <c r="H28" s="103">
        <f>[1]ΣΥΓΚΕΝΤΡΩΤΙΚΟΣ!H217</f>
        <v>0</v>
      </c>
      <c r="I28" s="102">
        <f>[1]ΣΥΓΚΕΝΤΡΩΤΙΚΟΣ!I217</f>
        <v>0</v>
      </c>
      <c r="J28" s="103">
        <f>[1]ΣΥΓΚΕΝΤΡΩΤΙΚΟΣ!J217</f>
        <v>0</v>
      </c>
      <c r="K28" s="102">
        <f>[1]ΣΥΓΚΕΝΤΡΩΤΙΚΟΣ!K217</f>
        <v>0</v>
      </c>
      <c r="L28" s="103">
        <f>[1]ΣΥΓΚΕΝΤΡΩΤΙΚΟΣ!L217</f>
        <v>0</v>
      </c>
      <c r="M28" s="102">
        <f>[1]ΣΥΓΚΕΝΤΡΩΤΙΚΟΣ!M217</f>
        <v>0</v>
      </c>
      <c r="N28" s="103">
        <f>[1]ΣΥΓΚΕΝΤΡΩΤΙΚΟΣ!N217</f>
        <v>0</v>
      </c>
      <c r="O28" s="102">
        <f>[1]ΣΥΓΚΕΝΤΡΩΤΙΚΟΣ!O217</f>
        <v>4687921.99</v>
      </c>
      <c r="P28" s="103">
        <f>[1]ΣΥΓΚΕΝΤΡΩΤΙΚΟΣ!P217</f>
        <v>0.31159626270461099</v>
      </c>
      <c r="Q28" s="102">
        <f>[1]ΣΥΓΚΕΝΤΡΩΤΙΚΟΣ!Q217</f>
        <v>4832909.66</v>
      </c>
      <c r="R28" s="103">
        <f>[1]ΣΥΓΚΕΝΤΡΩΤΙΚΟΣ!R217</f>
        <v>0.32123328657288774</v>
      </c>
      <c r="S28" s="102">
        <f>[1]ΣΥΓΚΕΝΤΡΩΤΙΚΟΣ!S217</f>
        <v>0</v>
      </c>
      <c r="T28" s="103">
        <f>[1]ΣΥΓΚΕΝΤΡΩΤΙΚΟΣ!T217</f>
        <v>0</v>
      </c>
      <c r="U28" s="102">
        <f>[1]ΣΥΓΚΕΝΤΡΩΤΙΚΟΣ!U217</f>
        <v>0</v>
      </c>
      <c r="V28" s="103">
        <f>[1]ΣΥΓΚΕΝΤΡΩΤΙΚΟΣ!V217</f>
        <v>0</v>
      </c>
    </row>
    <row r="29" spans="1:22" s="107" customFormat="1" ht="14" thickBot="1" x14ac:dyDescent="0.2">
      <c r="A29" s="104" t="s">
        <v>126</v>
      </c>
      <c r="B29" s="109">
        <f>C29+E29+G29+I29+K29+M29+O29+Q29+S29+U29</f>
        <v>590</v>
      </c>
      <c r="C29" s="105">
        <v>106</v>
      </c>
      <c r="D29" s="106">
        <f>C29/B29</f>
        <v>0.17966101694915254</v>
      </c>
      <c r="E29" s="105">
        <v>103</v>
      </c>
      <c r="F29" s="106">
        <f>E29/B29</f>
        <v>0.17457627118644067</v>
      </c>
      <c r="G29" s="105">
        <v>115</v>
      </c>
      <c r="H29" s="106">
        <f>G29/B29</f>
        <v>0.19491525423728814</v>
      </c>
      <c r="I29" s="105">
        <v>41</v>
      </c>
      <c r="J29" s="106">
        <f>I29/B29</f>
        <v>6.9491525423728814E-2</v>
      </c>
      <c r="K29" s="105">
        <v>61</v>
      </c>
      <c r="L29" s="106">
        <f>K29/B29</f>
        <v>0.10338983050847457</v>
      </c>
      <c r="M29" s="105">
        <v>34</v>
      </c>
      <c r="N29" s="106">
        <f>M29/B29</f>
        <v>5.7627118644067797E-2</v>
      </c>
      <c r="O29" s="105">
        <v>39</v>
      </c>
      <c r="P29" s="106">
        <f>O29/B29</f>
        <v>6.6101694915254236E-2</v>
      </c>
      <c r="Q29" s="105">
        <v>91</v>
      </c>
      <c r="R29" s="106">
        <f>Q29/B29</f>
        <v>0.15423728813559323</v>
      </c>
      <c r="S29" s="105"/>
      <c r="T29" s="106">
        <f>S29/B29</f>
        <v>0</v>
      </c>
      <c r="U29" s="105"/>
      <c r="V29" s="106">
        <f>U29/B29</f>
        <v>0</v>
      </c>
    </row>
    <row r="30" spans="1:22" s="107" customFormat="1" ht="14" thickBot="1" x14ac:dyDescent="0.2">
      <c r="A30" s="104" t="s">
        <v>127</v>
      </c>
      <c r="B30" s="109">
        <f>C30+E30+G30+I30+K30+M30+O30+Q30+S30+U30</f>
        <v>21</v>
      </c>
      <c r="C30" s="105">
        <v>1</v>
      </c>
      <c r="D30" s="106">
        <f>C30/B30</f>
        <v>4.7619047619047616E-2</v>
      </c>
      <c r="E30" s="105">
        <v>2</v>
      </c>
      <c r="F30" s="106">
        <f>E30/B30</f>
        <v>9.5238095238095233E-2</v>
      </c>
      <c r="G30" s="105">
        <v>7</v>
      </c>
      <c r="H30" s="106">
        <f>G30/B30</f>
        <v>0.33333333333333331</v>
      </c>
      <c r="I30" s="105">
        <v>3</v>
      </c>
      <c r="J30" s="106">
        <f>I30/B30</f>
        <v>0.14285714285714285</v>
      </c>
      <c r="K30" s="105">
        <v>2</v>
      </c>
      <c r="L30" s="106">
        <f>K30/B30</f>
        <v>9.5238095238095233E-2</v>
      </c>
      <c r="M30" s="105">
        <v>0</v>
      </c>
      <c r="N30" s="106">
        <f>M30/B30</f>
        <v>0</v>
      </c>
      <c r="O30" s="105">
        <v>1</v>
      </c>
      <c r="P30" s="106">
        <f>O30/B30</f>
        <v>4.7619047619047616E-2</v>
      </c>
      <c r="Q30" s="105">
        <v>5</v>
      </c>
      <c r="R30" s="106">
        <f>Q30/B30</f>
        <v>0.23809523809523808</v>
      </c>
      <c r="S30" s="105"/>
      <c r="T30" s="106">
        <f>S30/B30</f>
        <v>0</v>
      </c>
      <c r="U30" s="105"/>
      <c r="V30" s="106">
        <f>U30/B30</f>
        <v>0</v>
      </c>
    </row>
    <row r="31" spans="1:22" s="107" customFormat="1" ht="14" thickBot="1" x14ac:dyDescent="0.2">
      <c r="A31" s="104" t="s">
        <v>951</v>
      </c>
      <c r="B31" s="105">
        <f>SUM(B29:B30)</f>
        <v>611</v>
      </c>
      <c r="C31" s="105">
        <f t="shared" ref="C31" si="48">SUM(C29:C30)</f>
        <v>107</v>
      </c>
      <c r="D31" s="106">
        <f>C31/$B$31</f>
        <v>0.17512274959083471</v>
      </c>
      <c r="E31" s="105">
        <f t="shared" ref="E31" si="49">SUM(E29:E30)</f>
        <v>105</v>
      </c>
      <c r="F31" s="106">
        <f>E31/$B$31</f>
        <v>0.1718494271685761</v>
      </c>
      <c r="G31" s="105">
        <f t="shared" ref="G31" si="50">SUM(G29:G30)</f>
        <v>122</v>
      </c>
      <c r="H31" s="106">
        <f>G31/$B$31</f>
        <v>0.19967266775777415</v>
      </c>
      <c r="I31" s="105">
        <f t="shared" ref="I31" si="51">SUM(I29:I30)</f>
        <v>44</v>
      </c>
      <c r="J31" s="106">
        <f>I31/$B$31</f>
        <v>7.2013093289689037E-2</v>
      </c>
      <c r="K31" s="105">
        <f t="shared" ref="K31" si="52">SUM(K29:K30)</f>
        <v>63</v>
      </c>
      <c r="L31" s="106">
        <f>K31/$B$31</f>
        <v>0.10310965630114566</v>
      </c>
      <c r="M31" s="105">
        <f t="shared" ref="M31" si="53">SUM(M29:M30)</f>
        <v>34</v>
      </c>
      <c r="N31" s="106">
        <f>M31/$B$31</f>
        <v>5.5646481178396073E-2</v>
      </c>
      <c r="O31" s="105">
        <f t="shared" ref="O31" si="54">SUM(O29:O30)</f>
        <v>40</v>
      </c>
      <c r="P31" s="106">
        <f>O31/$B$31</f>
        <v>6.5466448445171854E-2</v>
      </c>
      <c r="Q31" s="105">
        <f t="shared" ref="Q31" si="55">SUM(Q29:Q30)</f>
        <v>96</v>
      </c>
      <c r="R31" s="106">
        <f>Q31/$B$31</f>
        <v>0.15711947626841244</v>
      </c>
      <c r="S31" s="105">
        <f t="shared" ref="S31" si="56">SUM(S29:S30)</f>
        <v>0</v>
      </c>
      <c r="T31" s="106">
        <f>S31/$B$31</f>
        <v>0</v>
      </c>
      <c r="U31" s="105">
        <f t="shared" ref="U31" si="57">SUM(U29:U30)</f>
        <v>0</v>
      </c>
      <c r="V31" s="106">
        <f>U31/$B$31</f>
        <v>0</v>
      </c>
    </row>
    <row r="33" spans="1:49" x14ac:dyDescent="0.15">
      <c r="A33" s="110" t="str">
        <f>C1</f>
        <v>1. Αγροδιατροφή</v>
      </c>
      <c r="G33" s="110" t="str">
        <f>E1</f>
        <v>2. Υγεία και φάρμακα</v>
      </c>
      <c r="M33" s="110" t="str">
        <f>G1</f>
        <v>3. Τεχνολογίες πληροφορικής και επικοινωνιών</v>
      </c>
      <c r="S33" s="110" t="str">
        <f>I1</f>
        <v>4. Ενέργεια</v>
      </c>
      <c r="AH33" s="110" t="str">
        <f>M1</f>
        <v>6. Μεταφορές και Εφοδιαστική Αλυσίδα (Logistics)</v>
      </c>
      <c r="AM33" s="110" t="str">
        <f>O1</f>
        <v>7. Υλικά-Κατασκευές</v>
      </c>
    </row>
    <row r="34" spans="1:49" x14ac:dyDescent="0.15">
      <c r="Z34" s="110" t="str">
        <f>K1</f>
        <v>5. Περιβάλλον και βιώσιμη ανάπτυξη - Κλιματική Αλλαγή</v>
      </c>
      <c r="AT34" s="110" t="str">
        <f>Q1</f>
        <v>8. Πολιτισμός - Τουρισμός -Πολιτιστικές και Δημιουργικές Βιομηχανίες</v>
      </c>
    </row>
    <row r="35" spans="1:49" ht="13" thickBot="1" x14ac:dyDescent="0.2"/>
    <row r="36" spans="1:49" s="111" customFormat="1" ht="144" thickBot="1" x14ac:dyDescent="0.2">
      <c r="B36" s="98" t="s">
        <v>952</v>
      </c>
      <c r="C36" s="98" t="s">
        <v>955</v>
      </c>
      <c r="D36" s="98" t="s">
        <v>954</v>
      </c>
      <c r="H36" s="98" t="s">
        <v>952</v>
      </c>
      <c r="I36" s="98" t="s">
        <v>955</v>
      </c>
      <c r="J36" s="98" t="s">
        <v>954</v>
      </c>
      <c r="N36" s="98" t="s">
        <v>952</v>
      </c>
      <c r="O36" s="98" t="s">
        <v>955</v>
      </c>
      <c r="P36" s="98" t="s">
        <v>954</v>
      </c>
      <c r="T36" s="98" t="s">
        <v>952</v>
      </c>
      <c r="U36" s="98" t="s">
        <v>955</v>
      </c>
      <c r="V36" s="98" t="s">
        <v>954</v>
      </c>
      <c r="AA36" s="98" t="s">
        <v>952</v>
      </c>
      <c r="AB36" s="98" t="s">
        <v>955</v>
      </c>
      <c r="AC36" s="98" t="s">
        <v>954</v>
      </c>
      <c r="AI36" s="98" t="s">
        <v>952</v>
      </c>
      <c r="AJ36" s="98" t="s">
        <v>955</v>
      </c>
      <c r="AK36" s="98" t="s">
        <v>954</v>
      </c>
      <c r="AN36" s="98" t="s">
        <v>952</v>
      </c>
      <c r="AO36" s="98" t="s">
        <v>955</v>
      </c>
      <c r="AP36" s="98" t="s">
        <v>954</v>
      </c>
      <c r="AU36" s="98" t="s">
        <v>952</v>
      </c>
      <c r="AV36" s="98" t="s">
        <v>955</v>
      </c>
      <c r="AW36" s="98" t="s">
        <v>954</v>
      </c>
    </row>
    <row r="37" spans="1:49" s="111" customFormat="1" ht="66" thickBot="1" x14ac:dyDescent="0.2">
      <c r="A37" s="101" t="str">
        <f>$A$3</f>
        <v>ΕΡΕΥΝΩ-ΔΗΜΙΟΥΡΓΩ ΚΑΙΝΟΤΟΜΩ (Α΄ κύκλος)</v>
      </c>
      <c r="B37" s="103">
        <f t="shared" ref="B37:B42" si="58">D3</f>
        <v>0.20079142363936497</v>
      </c>
      <c r="C37" s="103">
        <f t="shared" ref="C37:C42" si="59">D13</f>
        <v>0.18400483983916563</v>
      </c>
      <c r="D37" s="103">
        <f t="shared" ref="D37:D42" si="60">D23</f>
        <v>0.17289609683223781</v>
      </c>
      <c r="G37" s="101" t="str">
        <f>$A$3</f>
        <v>ΕΡΕΥΝΩ-ΔΗΜΙΟΥΡΓΩ ΚΑΙΝΟΤΟΜΩ (Α΄ κύκλος)</v>
      </c>
      <c r="H37" s="103">
        <f t="shared" ref="H37:H42" si="61">F3</f>
        <v>0.18528152140372536</v>
      </c>
      <c r="I37" s="103">
        <f t="shared" ref="I37:I42" si="62">F13</f>
        <v>0.16190255186381272</v>
      </c>
      <c r="J37" s="103">
        <f t="shared" ref="J37:J42" si="63">F23</f>
        <v>0.20061063823094588</v>
      </c>
      <c r="M37" s="101" t="str">
        <f>$A$3</f>
        <v>ΕΡΕΥΝΩ-ΔΗΜΙΟΥΡΓΩ ΚΑΙΝΟΤΟΜΩ (Α΄ κύκλος)</v>
      </c>
      <c r="N37" s="103">
        <f t="shared" ref="N37:N42" si="64">H3</f>
        <v>0.18961508022870244</v>
      </c>
      <c r="O37" s="103">
        <f t="shared" ref="O37:O42" si="65">H13</f>
        <v>0.16525989486663661</v>
      </c>
      <c r="P37" s="103">
        <f t="shared" ref="P37:P42" si="66">H23</f>
        <v>0.17602631359221374</v>
      </c>
      <c r="S37" s="101" t="str">
        <f>$A$3</f>
        <v>ΕΡΕΥΝΩ-ΔΗΜΙΟΥΡΓΩ ΚΑΙΝΟΤΟΜΩ (Α΄ κύκλος)</v>
      </c>
      <c r="T37" s="103">
        <f t="shared" ref="T37:T42" si="67">J3</f>
        <v>7.6148912726621651E-2</v>
      </c>
      <c r="U37" s="103">
        <f t="shared" ref="U37:U42" si="68">J13</f>
        <v>8.8348603638391227E-2</v>
      </c>
      <c r="V37" s="103">
        <f t="shared" ref="V37:V42" si="69">J23</f>
        <v>7.6577932337846447E-2</v>
      </c>
      <c r="Z37" s="101" t="str">
        <f>$A$3</f>
        <v>ΕΡΕΥΝΩ-ΔΗΜΙΟΥΡΓΩ ΚΑΙΝΟΤΟΜΩ (Α΄ κύκλος)</v>
      </c>
      <c r="AA37" s="103">
        <f t="shared" ref="AA37:AA42" si="70">L3</f>
        <v>0.11199997208574679</v>
      </c>
      <c r="AB37" s="103">
        <f t="shared" ref="AB37:AB42" si="71">L13</f>
        <v>0.11068959295872891</v>
      </c>
      <c r="AC37" s="103">
        <f t="shared" ref="AC37:AC42" si="72">L23</f>
        <v>0.11096067011773685</v>
      </c>
      <c r="AH37" s="101" t="str">
        <f>$A$3</f>
        <v>ΕΡΕΥΝΩ-ΔΗΜΙΟΥΡΓΩ ΚΑΙΝΟΤΟΜΩ (Α΄ κύκλος)</v>
      </c>
      <c r="AI37" s="103">
        <f t="shared" ref="AI37:AI42" si="73">N3</f>
        <v>4.7259010916829595E-2</v>
      </c>
      <c r="AJ37" s="103">
        <f t="shared" ref="AJ37:AJ42" si="74">N13</f>
        <v>8.0488573629353688E-2</v>
      </c>
      <c r="AK37" s="103">
        <f t="shared" ref="AK37:AK42" si="75">N23</f>
        <v>5.9378694348813342E-2</v>
      </c>
      <c r="AM37" s="101" t="str">
        <f>$A$3</f>
        <v>ΕΡΕΥΝΩ-ΔΗΜΙΟΥΡΓΩ ΚΑΙΝΟΤΟΜΩ (Α΄ κύκλος)</v>
      </c>
      <c r="AN37" s="103">
        <f t="shared" ref="AN37:AN42" si="76">P3</f>
        <v>7.015804326726624E-2</v>
      </c>
      <c r="AO37" s="103">
        <f t="shared" ref="AO37:AO42" si="77">P13</f>
        <v>9.549204183858076E-2</v>
      </c>
      <c r="AP37" s="103">
        <f t="shared" ref="AP37:AP42" si="78">P23</f>
        <v>7.1290049755670423E-2</v>
      </c>
      <c r="AT37" s="101" t="str">
        <f>$A$3</f>
        <v>ΕΡΕΥΝΩ-ΔΗΜΙΟΥΡΓΩ ΚΑΙΝΟΤΟΜΩ (Α΄ κύκλος)</v>
      </c>
      <c r="AU37" s="103">
        <f t="shared" ref="AU37:AU42" si="79">R3</f>
        <v>0.11874603573174301</v>
      </c>
      <c r="AV37" s="103">
        <f t="shared" ref="AV37:AV42" si="80">R13</f>
        <v>0.11381390136533047</v>
      </c>
      <c r="AW37" s="103">
        <f t="shared" ref="AW37:AW42" si="81">R23</f>
        <v>0.13225960478453547</v>
      </c>
    </row>
    <row r="38" spans="1:49" s="111" customFormat="1" ht="66" thickBot="1" x14ac:dyDescent="0.2">
      <c r="A38" s="101" t="str">
        <f>$A$4</f>
        <v>ΕΡΕΥΝΩ-ΔΗΜΙΟΥΡΓΩ ΚΑΙΝΟΤΟΜΩ (Β΄ κυκλος)</v>
      </c>
      <c r="B38" s="103">
        <f t="shared" si="58"/>
        <v>0.21141476322315428</v>
      </c>
      <c r="C38" s="103">
        <f t="shared" si="59"/>
        <v>0.21443748622866346</v>
      </c>
      <c r="D38" s="103">
        <f t="shared" si="60"/>
        <v>8.8342228260694169E-3</v>
      </c>
      <c r="G38" s="101" t="str">
        <f>$A$4</f>
        <v>ΕΡΕΥΝΩ-ΔΗΜΙΟΥΡΓΩ ΚΑΙΝΟΤΟΜΩ (Β΄ κυκλος)</v>
      </c>
      <c r="H38" s="103">
        <f t="shared" si="61"/>
        <v>0.16729961286959982</v>
      </c>
      <c r="I38" s="103">
        <f t="shared" si="62"/>
        <v>0.16839399012912537</v>
      </c>
      <c r="J38" s="103">
        <f t="shared" si="63"/>
        <v>5.6935699944233517E-2</v>
      </c>
      <c r="M38" s="101" t="str">
        <f>$A$4</f>
        <v>ΕΡΕΥΝΩ-ΔΗΜΙΟΥΡΓΩ ΚΑΙΝΟΤΟΜΩ (Β΄ κυκλος)</v>
      </c>
      <c r="N38" s="103">
        <f t="shared" si="64"/>
        <v>0.16431488330377045</v>
      </c>
      <c r="O38" s="103">
        <f t="shared" si="65"/>
        <v>0.19912037156276807</v>
      </c>
      <c r="P38" s="103">
        <f t="shared" si="66"/>
        <v>0.64470448197101515</v>
      </c>
      <c r="S38" s="101" t="str">
        <f>$A$4</f>
        <v>ΕΡΕΥΝΩ-ΔΗΜΙΟΥΡΓΩ ΚΑΙΝΟΤΟΜΩ (Β΄ κυκλος)</v>
      </c>
      <c r="T38" s="103">
        <f t="shared" si="67"/>
        <v>6.0555248672681208E-2</v>
      </c>
      <c r="U38" s="103">
        <f t="shared" si="68"/>
        <v>7.3685393036550306E-2</v>
      </c>
      <c r="V38" s="103">
        <f t="shared" si="69"/>
        <v>0.15950844468404499</v>
      </c>
      <c r="Z38" s="101" t="str">
        <f>$A$4</f>
        <v>ΕΡΕΥΝΩ-ΔΗΜΙΟΥΡΓΩ ΚΑΙΝΟΤΟΜΩ (Β΄ κυκλος)</v>
      </c>
      <c r="AA38" s="103">
        <f t="shared" si="70"/>
        <v>0.11114305196554813</v>
      </c>
      <c r="AB38" s="103">
        <f t="shared" si="71"/>
        <v>8.5537032071426614E-2</v>
      </c>
      <c r="AC38" s="103">
        <f t="shared" si="72"/>
        <v>4.9423950543257676E-2</v>
      </c>
      <c r="AH38" s="101" t="str">
        <f>$A$4</f>
        <v>ΕΡΕΥΝΩ-ΔΗΜΙΟΥΡΓΩ ΚΑΙΝΟΤΟΜΩ (Β΄ κυκλος)</v>
      </c>
      <c r="AI38" s="103">
        <f t="shared" si="73"/>
        <v>6.7977359992982933E-2</v>
      </c>
      <c r="AJ38" s="103">
        <f t="shared" si="74"/>
        <v>6.485721726958385E-2</v>
      </c>
      <c r="AK38" s="103">
        <f t="shared" si="75"/>
        <v>0</v>
      </c>
      <c r="AM38" s="101" t="str">
        <f>$A$4</f>
        <v>ΕΡΕΥΝΩ-ΔΗΜΙΟΥΡΓΩ ΚΑΙΝΟΤΟΜΩ (Β΄ κυκλος)</v>
      </c>
      <c r="AN38" s="103">
        <f t="shared" si="76"/>
        <v>8.5961314710710099E-2</v>
      </c>
      <c r="AO38" s="103">
        <f t="shared" si="77"/>
        <v>7.0979708304437908E-2</v>
      </c>
      <c r="AP38" s="103">
        <f t="shared" si="78"/>
        <v>9.7385912603026679E-3</v>
      </c>
      <c r="AT38" s="101" t="str">
        <f>$A$4</f>
        <v>ΕΡΕΥΝΩ-ΔΗΜΙΟΥΡΓΩ ΚΑΙΝΟΤΟΜΩ (Β΄ κυκλος)</v>
      </c>
      <c r="AU38" s="103">
        <f t="shared" si="79"/>
        <v>0.13133376526155316</v>
      </c>
      <c r="AV38" s="103">
        <f t="shared" si="80"/>
        <v>0.12298880139744441</v>
      </c>
      <c r="AW38" s="103">
        <f t="shared" si="81"/>
        <v>7.0854608771076646E-2</v>
      </c>
    </row>
    <row r="39" spans="1:49" s="111" customFormat="1" ht="27" thickBot="1" x14ac:dyDescent="0.2">
      <c r="A39" s="101" t="str">
        <f>$A$5</f>
        <v>ΕΔΚ (Α΄ και Β΄ κυκλος)</v>
      </c>
      <c r="B39" s="103">
        <f t="shared" si="58"/>
        <v>0.2066983418402952</v>
      </c>
      <c r="C39" s="103">
        <f t="shared" si="59"/>
        <v>0.19155545987404241</v>
      </c>
      <c r="D39" s="103">
        <f t="shared" si="60"/>
        <v>0.1703245568703908</v>
      </c>
      <c r="G39" s="101" t="str">
        <f>$A$5</f>
        <v>ΕΔΚ (Α΄ και Β΄ κυκλος)</v>
      </c>
      <c r="H39" s="103">
        <f t="shared" si="61"/>
        <v>0.17528300239094985</v>
      </c>
      <c r="I39" s="103">
        <f t="shared" si="62"/>
        <v>0.16351313752218485</v>
      </c>
      <c r="J39" s="103">
        <f t="shared" si="63"/>
        <v>0.19835864734300629</v>
      </c>
      <c r="M39" s="101" t="str">
        <f>$A$5</f>
        <v>ΕΔΚ (Α΄ και Β΄ κυκλος)</v>
      </c>
      <c r="N39" s="103">
        <f t="shared" si="64"/>
        <v>0.17554735768963889</v>
      </c>
      <c r="O39" s="103">
        <f t="shared" si="65"/>
        <v>0.17366099119129005</v>
      </c>
      <c r="P39" s="103">
        <f t="shared" si="66"/>
        <v>0.18337247275644483</v>
      </c>
      <c r="S39" s="101" t="str">
        <f>$A$5</f>
        <v>ΕΔΚ (Α΄ και Β΄ κυκλος)</v>
      </c>
      <c r="T39" s="103">
        <f t="shared" si="67"/>
        <v>6.7478334393611589E-2</v>
      </c>
      <c r="U39" s="103">
        <f t="shared" si="68"/>
        <v>8.4710525952709406E-2</v>
      </c>
      <c r="V39" s="103">
        <f t="shared" si="69"/>
        <v>7.7877802449940123E-2</v>
      </c>
      <c r="Z39" s="101" t="str">
        <f>$A$5</f>
        <v>ΕΔΚ (Α΄ και Β΄ κυκλος)</v>
      </c>
      <c r="AA39" s="103">
        <f t="shared" si="70"/>
        <v>0.1115234969608747</v>
      </c>
      <c r="AB39" s="103">
        <f t="shared" si="71"/>
        <v>0.10444901079793259</v>
      </c>
      <c r="AC39" s="103">
        <f t="shared" si="72"/>
        <v>0.10999613076656012</v>
      </c>
      <c r="AH39" s="101" t="str">
        <f>$A$5</f>
        <v>ΕΔΚ (Α΄ και Β΄ κυκλος)</v>
      </c>
      <c r="AI39" s="103">
        <f t="shared" si="73"/>
        <v>5.877907880940679E-2</v>
      </c>
      <c r="AJ39" s="103">
        <f t="shared" si="74"/>
        <v>7.6610290058750141E-2</v>
      </c>
      <c r="AK39" s="103">
        <f t="shared" si="75"/>
        <v>5.8447980334206076E-2</v>
      </c>
      <c r="AM39" s="101" t="str">
        <f>$A$5</f>
        <v>ΕΔΚ (Α΄ και Β΄ κυκλος)</v>
      </c>
      <c r="AN39" s="103">
        <f t="shared" si="76"/>
        <v>7.8945170044797147E-2</v>
      </c>
      <c r="AO39" s="103">
        <f t="shared" si="77"/>
        <v>8.9410305984404359E-2</v>
      </c>
      <c r="AP39" s="103">
        <f t="shared" si="78"/>
        <v>7.0325279383579867E-2</v>
      </c>
      <c r="AT39" s="101" t="str">
        <f>$A$5</f>
        <v>ΕΔΚ (Α΄ και Β΄ κυκλος)</v>
      </c>
      <c r="AU39" s="103">
        <f t="shared" si="79"/>
        <v>0.12574521787042603</v>
      </c>
      <c r="AV39" s="103">
        <f t="shared" si="80"/>
        <v>0.11609027861868619</v>
      </c>
      <c r="AW39" s="103">
        <f t="shared" si="81"/>
        <v>0.13129713009587182</v>
      </c>
    </row>
    <row r="40" spans="1:49" s="111" customFormat="1" ht="14" thickBot="1" x14ac:dyDescent="0.2">
      <c r="A40" s="101" t="str">
        <f>$A$6</f>
        <v>ΕRΑΝΕΤs</v>
      </c>
      <c r="B40" s="103">
        <f t="shared" si="58"/>
        <v>0.10712388990053053</v>
      </c>
      <c r="C40" s="103">
        <f t="shared" si="59"/>
        <v>0.10712388990053053</v>
      </c>
      <c r="D40" s="103">
        <f t="shared" si="60"/>
        <v>0.10712388990053053</v>
      </c>
      <c r="G40" s="101" t="str">
        <f>$A$6</f>
        <v>ΕRΑΝΕΤs</v>
      </c>
      <c r="H40" s="103">
        <f t="shared" si="61"/>
        <v>0.3631000522056948</v>
      </c>
      <c r="I40" s="103">
        <f t="shared" si="62"/>
        <v>0.3631000522056948</v>
      </c>
      <c r="J40" s="103">
        <f t="shared" si="63"/>
        <v>0.3631000522056948</v>
      </c>
      <c r="M40" s="101" t="str">
        <f>$A$6</f>
        <v>ΕRΑΝΕΤs</v>
      </c>
      <c r="N40" s="103">
        <f t="shared" si="64"/>
        <v>3.4997663181056578E-2</v>
      </c>
      <c r="O40" s="103">
        <f t="shared" si="65"/>
        <v>3.4997663181056578E-2</v>
      </c>
      <c r="P40" s="103">
        <f t="shared" si="66"/>
        <v>3.4997663181056578E-2</v>
      </c>
      <c r="S40" s="101" t="str">
        <f>$A$6</f>
        <v>ΕRΑΝΕΤs</v>
      </c>
      <c r="T40" s="103">
        <f t="shared" si="67"/>
        <v>0.20836213126226585</v>
      </c>
      <c r="U40" s="103">
        <f t="shared" si="68"/>
        <v>0.20836213126226585</v>
      </c>
      <c r="V40" s="103">
        <f t="shared" si="69"/>
        <v>0.20836213126226585</v>
      </c>
      <c r="Z40" s="101" t="str">
        <f>$A$6</f>
        <v>ΕRΑΝΕΤs</v>
      </c>
      <c r="AA40" s="103">
        <f t="shared" si="70"/>
        <v>0.15363303468232983</v>
      </c>
      <c r="AB40" s="103">
        <f t="shared" si="71"/>
        <v>0.15363303468232983</v>
      </c>
      <c r="AC40" s="103">
        <f t="shared" si="72"/>
        <v>0.15363303468232983</v>
      </c>
      <c r="AH40" s="101" t="str">
        <f>$A$6</f>
        <v>ΕRΑΝΕΤs</v>
      </c>
      <c r="AI40" s="103">
        <f t="shared" si="73"/>
        <v>0</v>
      </c>
      <c r="AJ40" s="103">
        <f t="shared" si="74"/>
        <v>0</v>
      </c>
      <c r="AK40" s="103">
        <f t="shared" si="75"/>
        <v>0</v>
      </c>
      <c r="AM40" s="101" t="str">
        <f>$A$6</f>
        <v>ΕRΑΝΕΤs</v>
      </c>
      <c r="AN40" s="103">
        <f t="shared" si="76"/>
        <v>8.7282171099063929E-2</v>
      </c>
      <c r="AO40" s="103">
        <f t="shared" si="77"/>
        <v>8.7282171099063929E-2</v>
      </c>
      <c r="AP40" s="103">
        <f t="shared" si="78"/>
        <v>8.7282171099063929E-2</v>
      </c>
      <c r="AT40" s="101" t="str">
        <f>$A$6</f>
        <v>ΕRΑΝΕΤs</v>
      </c>
      <c r="AU40" s="103">
        <f t="shared" si="79"/>
        <v>0</v>
      </c>
      <c r="AV40" s="103">
        <f t="shared" si="80"/>
        <v>0</v>
      </c>
      <c r="AW40" s="103">
        <f t="shared" si="81"/>
        <v>0</v>
      </c>
    </row>
    <row r="41" spans="1:49" s="111" customFormat="1" ht="40" thickBot="1" x14ac:dyDescent="0.2">
      <c r="A41" s="101" t="str">
        <f>$A$7</f>
        <v>ΔΙΜΕΡΕΙΣ Ε&amp;Τ ΣΥΝΕΡΓΑΣΙΕΣ</v>
      </c>
      <c r="B41" s="103">
        <f t="shared" si="58"/>
        <v>0.199935425426809</v>
      </c>
      <c r="C41" s="103">
        <f t="shared" si="59"/>
        <v>0.2036664061256416</v>
      </c>
      <c r="D41" s="103">
        <f t="shared" si="60"/>
        <v>0.12694483003345305</v>
      </c>
      <c r="G41" s="101" t="str">
        <f>$A$7</f>
        <v>ΔΙΜΕΡΕΙΣ Ε&amp;Τ ΣΥΝΕΡΓΑΣΙΕΣ</v>
      </c>
      <c r="H41" s="103">
        <f t="shared" si="61"/>
        <v>5.0849533730834444E-2</v>
      </c>
      <c r="I41" s="103">
        <f t="shared" si="62"/>
        <v>3.7083234355800902E-2</v>
      </c>
      <c r="J41" s="103">
        <f t="shared" si="63"/>
        <v>8.4947218604198474E-2</v>
      </c>
      <c r="M41" s="101" t="str">
        <f>$A$7</f>
        <v>ΔΙΜΕΡΕΙΣ Ε&amp;Τ ΣΥΝΕΡΓΑΣΙΕΣ</v>
      </c>
      <c r="N41" s="103">
        <f t="shared" si="64"/>
        <v>6.7564547045212017E-2</v>
      </c>
      <c r="O41" s="103">
        <f t="shared" si="65"/>
        <v>7.4652872683369564E-2</v>
      </c>
      <c r="P41" s="103">
        <f t="shared" si="66"/>
        <v>1.5235434527776643E-2</v>
      </c>
      <c r="S41" s="101" t="str">
        <f>$A$7</f>
        <v>ΔΙΜΕΡΕΙΣ Ε&amp;Τ ΣΥΝΕΡΓΑΣΙΕΣ</v>
      </c>
      <c r="T41" s="103">
        <f t="shared" si="67"/>
        <v>0.2952940272694009</v>
      </c>
      <c r="U41" s="103">
        <f t="shared" si="68"/>
        <v>0.27554684860932466</v>
      </c>
      <c r="V41" s="103">
        <f t="shared" si="69"/>
        <v>0.27774082026797098</v>
      </c>
      <c r="Z41" s="101" t="str">
        <f>$A$7</f>
        <v>ΔΙΜΕΡΕΙΣ Ε&amp;Τ ΣΥΝΕΡΓΑΣΙΕΣ</v>
      </c>
      <c r="AA41" s="103">
        <f t="shared" si="70"/>
        <v>0.11985444413457337</v>
      </c>
      <c r="AB41" s="103">
        <f t="shared" si="71"/>
        <v>0.14835622077123201</v>
      </c>
      <c r="AC41" s="103">
        <f t="shared" si="72"/>
        <v>0.15427844177498504</v>
      </c>
      <c r="AH41" s="101" t="str">
        <f>$A$7</f>
        <v>ΔΙΜΕΡΕΙΣ Ε&amp;Τ ΣΥΝΕΡΓΑΣΙΕΣ</v>
      </c>
      <c r="AI41" s="103">
        <f t="shared" si="73"/>
        <v>3.5205540904707913E-2</v>
      </c>
      <c r="AJ41" s="103">
        <f t="shared" si="74"/>
        <v>4.5268716492246029E-2</v>
      </c>
      <c r="AK41" s="103">
        <f t="shared" si="75"/>
        <v>5.5519838950685324E-2</v>
      </c>
      <c r="AM41" s="101" t="str">
        <f>$A$7</f>
        <v>ΔΙΜΕΡΕΙΣ Ε&amp;Τ ΣΥΝΕΡΓΑΣΙΕΣ</v>
      </c>
      <c r="AN41" s="103">
        <f t="shared" si="76"/>
        <v>3.8643354884164337E-2</v>
      </c>
      <c r="AO41" s="103">
        <f t="shared" si="77"/>
        <v>4.3927065253034726E-2</v>
      </c>
      <c r="AP41" s="103">
        <f t="shared" si="78"/>
        <v>6.7119201160268094E-2</v>
      </c>
      <c r="AT41" s="101" t="str">
        <f>$A$7</f>
        <v>ΔΙΜΕΡΕΙΣ Ε&amp;Τ ΣΥΝΕΡΓΑΣΙΕΣ</v>
      </c>
      <c r="AU41" s="103">
        <f t="shared" si="79"/>
        <v>0.11889368793657075</v>
      </c>
      <c r="AV41" s="103">
        <f t="shared" si="80"/>
        <v>8.7567557083425354E-2</v>
      </c>
      <c r="AW41" s="103">
        <f t="shared" si="81"/>
        <v>9.7305152815022958E-2</v>
      </c>
    </row>
    <row r="42" spans="1:49" s="111" customFormat="1" ht="27" thickBot="1" x14ac:dyDescent="0.2">
      <c r="A42" s="101" t="str">
        <f>$A$8</f>
        <v>ΕΙΔΙΚΕΣ ΔΡΑΣΕΙΣ</v>
      </c>
      <c r="B42" s="103">
        <f t="shared" si="58"/>
        <v>9.4162646234030048E-2</v>
      </c>
      <c r="C42" s="103">
        <f t="shared" si="59"/>
        <v>0.11328889421290378</v>
      </c>
      <c r="D42" s="103">
        <f t="shared" si="60"/>
        <v>0.36717045072250121</v>
      </c>
      <c r="E42" s="119"/>
      <c r="G42" s="101" t="str">
        <f>$A$8</f>
        <v>ΕΙΔΙΚΕΣ ΔΡΑΣΕΙΣ</v>
      </c>
      <c r="H42" s="103">
        <f t="shared" si="61"/>
        <v>0</v>
      </c>
      <c r="I42" s="103">
        <f t="shared" si="62"/>
        <v>0</v>
      </c>
      <c r="J42" s="103">
        <f t="shared" si="63"/>
        <v>0</v>
      </c>
      <c r="M42" s="101" t="str">
        <f>$A$8</f>
        <v>ΕΙΔΙΚΕΣ ΔΡΑΣΕΙΣ</v>
      </c>
      <c r="N42" s="103">
        <f t="shared" si="64"/>
        <v>0</v>
      </c>
      <c r="O42" s="103">
        <f t="shared" si="65"/>
        <v>0</v>
      </c>
      <c r="P42" s="103">
        <f t="shared" si="66"/>
        <v>0</v>
      </c>
      <c r="S42" s="101" t="str">
        <f>$A$8</f>
        <v>ΕΙΔΙΚΕΣ ΔΡΑΣΕΙΣ</v>
      </c>
      <c r="T42" s="103">
        <f t="shared" si="67"/>
        <v>0</v>
      </c>
      <c r="U42" s="103">
        <f t="shared" si="68"/>
        <v>0</v>
      </c>
      <c r="V42" s="103">
        <f t="shared" si="69"/>
        <v>0</v>
      </c>
      <c r="Z42" s="101" t="str">
        <f>$A$8</f>
        <v>ΕΙΔΙΚΕΣ ΔΡΑΣΕΙΣ</v>
      </c>
      <c r="AA42" s="103">
        <f t="shared" si="70"/>
        <v>0</v>
      </c>
      <c r="AB42" s="103">
        <f t="shared" si="71"/>
        <v>0</v>
      </c>
      <c r="AC42" s="103">
        <f t="shared" si="72"/>
        <v>0</v>
      </c>
      <c r="AH42" s="101" t="str">
        <f>$A$8</f>
        <v>ΕΙΔΙΚΕΣ ΔΡΑΣΕΙΣ</v>
      </c>
      <c r="AI42" s="103">
        <f t="shared" si="73"/>
        <v>0</v>
      </c>
      <c r="AJ42" s="103">
        <f t="shared" si="74"/>
        <v>0</v>
      </c>
      <c r="AK42" s="103">
        <f t="shared" si="75"/>
        <v>0</v>
      </c>
      <c r="AM42" s="101" t="str">
        <f>$A$8</f>
        <v>ΕΙΔΙΚΕΣ ΔΡΑΣΕΙΣ</v>
      </c>
      <c r="AN42" s="103">
        <f t="shared" si="76"/>
        <v>0.34824804637019002</v>
      </c>
      <c r="AO42" s="103">
        <f t="shared" si="77"/>
        <v>0.36021182061199619</v>
      </c>
      <c r="AP42" s="103">
        <f t="shared" si="78"/>
        <v>0.31159626270461099</v>
      </c>
      <c r="AT42" s="101" t="str">
        <f>$A$8</f>
        <v>ΕΙΔΙΚΕΣ ΔΡΑΣΕΙΣ</v>
      </c>
      <c r="AU42" s="103">
        <f t="shared" si="79"/>
        <v>0.55758930739577994</v>
      </c>
      <c r="AV42" s="103">
        <f t="shared" si="80"/>
        <v>0.52649928517510003</v>
      </c>
      <c r="AW42" s="103">
        <f t="shared" si="81"/>
        <v>0.32123328657288774</v>
      </c>
    </row>
    <row r="43" spans="1:49" s="111" customFormat="1" ht="40" thickBot="1" x14ac:dyDescent="0.2">
      <c r="A43" s="101" t="s">
        <v>953</v>
      </c>
      <c r="B43" s="100">
        <f>D2</f>
        <v>0.20192545114133534</v>
      </c>
      <c r="C43" s="100">
        <f>D12</f>
        <v>0.1876649869383247</v>
      </c>
      <c r="D43" s="100">
        <f>D22</f>
        <v>0.17525373667293789</v>
      </c>
      <c r="G43" s="101" t="s">
        <v>953</v>
      </c>
      <c r="H43" s="100">
        <f>F2</f>
        <v>0.16310324748619248</v>
      </c>
      <c r="I43" s="100">
        <f>F12</f>
        <v>0.14153040169117131</v>
      </c>
      <c r="J43" s="100">
        <f>F22</f>
        <v>0.18613215212524145</v>
      </c>
      <c r="M43" s="101" t="s">
        <v>953</v>
      </c>
      <c r="N43" s="100">
        <f>H2</f>
        <v>0.16366962815020675</v>
      </c>
      <c r="O43" s="100">
        <f>H12</f>
        <v>0.15253582405493585</v>
      </c>
      <c r="P43" s="100">
        <f>H22</f>
        <v>0.16489409099611813</v>
      </c>
      <c r="S43" s="101" t="s">
        <v>953</v>
      </c>
      <c r="T43" s="100">
        <f>J2</f>
        <v>7.548011962747421E-2</v>
      </c>
      <c r="U43" s="100">
        <f>J12</f>
        <v>9.9214494572265041E-2</v>
      </c>
      <c r="V43" s="100">
        <f>J22</f>
        <v>8.7145705065122966E-2</v>
      </c>
      <c r="Z43" s="101" t="s">
        <v>953</v>
      </c>
      <c r="AA43" s="100">
        <f>L2</f>
        <v>0.10766890155960498</v>
      </c>
      <c r="AB43" s="100">
        <f>L12</f>
        <v>0.10266521848795479</v>
      </c>
      <c r="AC43" s="100">
        <f>L22</f>
        <v>0.10843186407821995</v>
      </c>
      <c r="AH43" s="101" t="s">
        <v>953</v>
      </c>
      <c r="AI43" s="100">
        <f>N2</f>
        <v>5.5361295393307447E-2</v>
      </c>
      <c r="AJ43" s="100">
        <f>N12</f>
        <v>6.8474725399284189E-2</v>
      </c>
      <c r="AK43" s="100">
        <f>N22</f>
        <v>5.516582027706126E-2</v>
      </c>
      <c r="AM43" s="101" t="s">
        <v>953</v>
      </c>
      <c r="AN43" s="100">
        <f>P2</f>
        <v>8.7478044198486204E-2</v>
      </c>
      <c r="AO43" s="100">
        <f>P12</f>
        <v>0.10139462732973706</v>
      </c>
      <c r="AP43" s="100">
        <f>P22</f>
        <v>8.0251361404353072E-2</v>
      </c>
      <c r="AT43" s="101" t="s">
        <v>953</v>
      </c>
      <c r="AU43" s="100">
        <f>R2</f>
        <v>0.14188201437776113</v>
      </c>
      <c r="AV43" s="100">
        <f>R12</f>
        <v>0.13789439045046656</v>
      </c>
      <c r="AW43" s="100">
        <f>R22</f>
        <v>0.13560399594551037</v>
      </c>
    </row>
    <row r="83" spans="1:34" x14ac:dyDescent="0.15">
      <c r="AH83" s="97" t="s">
        <v>819</v>
      </c>
    </row>
    <row r="84" spans="1:34" x14ac:dyDescent="0.15">
      <c r="G84" s="112"/>
    </row>
    <row r="90" spans="1:34" hidden="1" x14ac:dyDescent="0.15">
      <c r="B90" s="97" t="str">
        <f>A92</f>
        <v>ΥΠΟΒΛΗΘΕΙΣΕΣ ΠΡΟΤΑΣΕΙΣ</v>
      </c>
      <c r="C90" s="97" t="str">
        <f>[1]ΣΥΓΚΕΝΤΡΩΤΙΚΟΣ!A109</f>
        <v>ΘΕΤΙΚΑ ΑΞΙΟΛΟΓΗΘΕΙΣΕΣ ΠΡΟΤΑΣΕΙΣ</v>
      </c>
      <c r="D90" s="97" t="str">
        <f>[1]ΣΥΓΚΕΝΤΡΩΤΙΚΟΣ!A212</f>
        <v>ΕΝΤΑΓΜΕΝΑ ΕΡΓΑ</v>
      </c>
      <c r="E90" s="97" t="str">
        <f>A92</f>
        <v>ΥΠΟΒΛΗΘΕΙΣΕΣ ΠΡΟΤΑΣΕΙΣ</v>
      </c>
      <c r="F90" s="97" t="str">
        <f t="shared" ref="F90:AH90" si="82">C90</f>
        <v>ΘΕΤΙΚΑ ΑΞΙΟΛΟΓΗΘΕΙΣΕΣ ΠΡΟΤΑΣΕΙΣ</v>
      </c>
      <c r="G90" s="97" t="str">
        <f t="shared" si="82"/>
        <v>ΕΝΤΑΓΜΕΝΑ ΕΡΓΑ</v>
      </c>
      <c r="H90" s="97" t="str">
        <f t="shared" si="82"/>
        <v>ΥΠΟΒΛΗΘΕΙΣΕΣ ΠΡΟΤΑΣΕΙΣ</v>
      </c>
      <c r="I90" s="97" t="str">
        <f>F90</f>
        <v>ΘΕΤΙΚΑ ΑΞΙΟΛΟΓΗΘΕΙΣΕΣ ΠΡΟΤΑΣΕΙΣ</v>
      </c>
      <c r="J90" s="97" t="str">
        <f>G90</f>
        <v>ΕΝΤΑΓΜΕΝΑ ΕΡΓΑ</v>
      </c>
      <c r="K90" s="97" t="str">
        <f>H90</f>
        <v>ΥΠΟΒΛΗΘΕΙΣΕΣ ΠΡΟΤΑΣΕΙΣ</v>
      </c>
      <c r="L90" s="97" t="str">
        <f t="shared" si="82"/>
        <v>ΘΕΤΙΚΑ ΑΞΙΟΛΟΓΗΘΕΙΣΕΣ ΠΡΟΤΑΣΕΙΣ</v>
      </c>
      <c r="M90" s="97" t="str">
        <f t="shared" si="82"/>
        <v>ΕΝΤΑΓΜΕΝΑ ΕΡΓΑ</v>
      </c>
      <c r="N90" s="97" t="str">
        <f t="shared" si="82"/>
        <v>ΥΠΟΒΛΗΘΕΙΣΕΣ ΠΡΟΤΑΣΕΙΣ</v>
      </c>
      <c r="O90" s="97" t="str">
        <f t="shared" si="82"/>
        <v>ΘΕΤΙΚΑ ΑΞΙΟΛΟΓΗΘΕΙΣΕΣ ΠΡΟΤΑΣΕΙΣ</v>
      </c>
      <c r="P90" s="97" t="str">
        <f t="shared" si="82"/>
        <v>ΕΝΤΑΓΜΕΝΑ ΕΡΓΑ</v>
      </c>
      <c r="Q90" s="97" t="str">
        <f t="shared" si="82"/>
        <v>ΥΠΟΒΛΗΘΕΙΣΕΣ ΠΡΟΤΑΣΕΙΣ</v>
      </c>
      <c r="R90" s="97" t="str">
        <f t="shared" si="82"/>
        <v>ΘΕΤΙΚΑ ΑΞΙΟΛΟΓΗΘΕΙΣΕΣ ΠΡΟΤΑΣΕΙΣ</v>
      </c>
      <c r="S90" s="97" t="str">
        <f t="shared" si="82"/>
        <v>ΕΝΤΑΓΜΕΝΑ ΕΡΓΑ</v>
      </c>
      <c r="T90" s="97" t="str">
        <f t="shared" si="82"/>
        <v>ΥΠΟΒΛΗΘΕΙΣΕΣ ΠΡΟΤΑΣΕΙΣ</v>
      </c>
      <c r="U90" s="97" t="str">
        <f t="shared" si="82"/>
        <v>ΘΕΤΙΚΑ ΑΞΙΟΛΟΓΗΘΕΙΣΕΣ ΠΡΟΤΑΣΕΙΣ</v>
      </c>
      <c r="V90" s="97" t="str">
        <f t="shared" si="82"/>
        <v>ΕΝΤΑΓΜΕΝΑ ΕΡΓΑ</v>
      </c>
      <c r="W90" s="97" t="str">
        <f t="shared" si="82"/>
        <v>ΥΠΟΒΛΗΘΕΙΣΕΣ ΠΡΟΤΑΣΕΙΣ</v>
      </c>
      <c r="X90" s="97" t="str">
        <f t="shared" si="82"/>
        <v>ΘΕΤΙΚΑ ΑΞΙΟΛΟΓΗΘΕΙΣΕΣ ΠΡΟΤΑΣΕΙΣ</v>
      </c>
      <c r="Y90" s="97" t="str">
        <f t="shared" si="82"/>
        <v>ΕΝΤΑΓΜΕΝΑ ΕΡΓΑ</v>
      </c>
      <c r="Z90" s="97" t="str">
        <f t="shared" si="82"/>
        <v>ΥΠΟΒΛΗΘΕΙΣΕΣ ΠΡΟΤΑΣΕΙΣ</v>
      </c>
      <c r="AA90" s="97" t="str">
        <f t="shared" si="82"/>
        <v>ΘΕΤΙΚΑ ΑΞΙΟΛΟΓΗΘΕΙΣΕΣ ΠΡΟΤΑΣΕΙΣ</v>
      </c>
      <c r="AB90" s="97" t="str">
        <f t="shared" si="82"/>
        <v>ΕΝΤΑΓΜΕΝΑ ΕΡΓΑ</v>
      </c>
      <c r="AC90" s="97" t="str">
        <f>Z90</f>
        <v>ΥΠΟΒΛΗΘΕΙΣΕΣ ΠΡΟΤΑΣΕΙΣ</v>
      </c>
      <c r="AD90" s="97" t="str">
        <f>AA90</f>
        <v>ΘΕΤΙΚΑ ΑΞΙΟΛΟΓΗΘΕΙΣΕΣ ΠΡΟΤΑΣΕΙΣ</v>
      </c>
      <c r="AE90" s="97" t="str">
        <f>AB90</f>
        <v>ΕΝΤΑΓΜΕΝΑ ΕΡΓΑ</v>
      </c>
      <c r="AF90" s="97" t="str">
        <f t="shared" si="82"/>
        <v>ΥΠΟΒΛΗΘΕΙΣΕΣ ΠΡΟΤΑΣΕΙΣ</v>
      </c>
      <c r="AG90" s="97" t="str">
        <f t="shared" si="82"/>
        <v>ΘΕΤΙΚΑ ΑΞΙΟΛΟΓΗΘΕΙΣΕΣ ΠΡΟΤΑΣΕΙΣ</v>
      </c>
      <c r="AH90" s="97" t="str">
        <f t="shared" si="82"/>
        <v>ΕΝΤΑΓΜΕΝΑ ΕΡΓΑ</v>
      </c>
    </row>
    <row r="91" spans="1:34" hidden="1" x14ac:dyDescent="0.15">
      <c r="A91" s="97" t="str">
        <f>[1]ΣΥΓΚΕΝΤΡΩΤΙΚΟΣ!A4</f>
        <v>Επενδυτική Προτεραιοτητα 1b (Δράση Περιφέρεια)</v>
      </c>
      <c r="B91" s="97" t="str">
        <f>[1]ΣΥΓΚΕΝΤΡΩΤΙΚΟΣ!B4</f>
        <v>Σύνολο (Δ.Δ)</v>
      </c>
      <c r="C91" s="97" t="str">
        <f>B91</f>
        <v>Σύνολο (Δ.Δ)</v>
      </c>
      <c r="D91" s="97" t="str">
        <f>C91</f>
        <v>Σύνολο (Δ.Δ)</v>
      </c>
      <c r="E91" s="97" t="str">
        <f>[1]ΣΥΓΚΕΝΤΡΩΤΙΚΟΣ!C4</f>
        <v>1. Αγροδιατροφή</v>
      </c>
      <c r="F91" s="97" t="str">
        <f>E91</f>
        <v>1. Αγροδιατροφή</v>
      </c>
      <c r="G91" s="97" t="str">
        <f>F91</f>
        <v>1. Αγροδιατροφή</v>
      </c>
      <c r="H91" s="97" t="str">
        <f>E1</f>
        <v>2. Υγεία και φάρμακα</v>
      </c>
      <c r="I91" s="97" t="str">
        <f>E1</f>
        <v>2. Υγεία και φάρμακα</v>
      </c>
      <c r="J91" s="97" t="str">
        <f>E1</f>
        <v>2. Υγεία και φάρμακα</v>
      </c>
      <c r="K91" s="97" t="str">
        <f>[1]ΣΥΓΚΕΝΤΡΩΤΙΚΟΣ!G4</f>
        <v>3. Τεχνολογίες πληροφορικής και επικοινωνιών</v>
      </c>
      <c r="L91" s="97" t="str">
        <f>K91</f>
        <v>3. Τεχνολογίες πληροφορικής και επικοινωνιών</v>
      </c>
      <c r="M91" s="97" t="str">
        <f>L91</f>
        <v>3. Τεχνολογίες πληροφορικής και επικοινωνιών</v>
      </c>
      <c r="N91" s="97" t="str">
        <f>[1]ΣΥΓΚΕΝΤΡΩΤΙΚΟΣ!I4</f>
        <v>4. Ενέργεια</v>
      </c>
      <c r="O91" s="97" t="str">
        <f>N91</f>
        <v>4. Ενέργεια</v>
      </c>
      <c r="P91" s="97" t="str">
        <f>O91</f>
        <v>4. Ενέργεια</v>
      </c>
      <c r="Q91" s="97" t="str">
        <f>[1]ΣΥΓΚΕΝΤΡΩΤΙΚΟΣ!K4</f>
        <v>5. Περιβάλλον και βιώσιμη ανάπτυξη - Κλιματική Αλλαγή</v>
      </c>
      <c r="R91" s="97" t="str">
        <f>Q91</f>
        <v>5. Περιβάλλον και βιώσιμη ανάπτυξη - Κλιματική Αλλαγή</v>
      </c>
      <c r="S91" s="97" t="str">
        <f>R91</f>
        <v>5. Περιβάλλον και βιώσιμη ανάπτυξη - Κλιματική Αλλαγή</v>
      </c>
      <c r="T91" s="97" t="str">
        <f>[1]ΣΥΓΚΕΝΤΡΩΤΙΚΟΣ!M4</f>
        <v>6. Μεταφορές και Εφοδιαστική Αλυσίδα (Logistics)</v>
      </c>
      <c r="U91" s="97" t="str">
        <f>T91</f>
        <v>6. Μεταφορές και Εφοδιαστική Αλυσίδα (Logistics)</v>
      </c>
      <c r="V91" s="97" t="str">
        <f>U91</f>
        <v>6. Μεταφορές και Εφοδιαστική Αλυσίδα (Logistics)</v>
      </c>
      <c r="W91" s="97" t="str">
        <f>[1]ΣΥΓΚΕΝΤΡΩΤΙΚΟΣ!O4</f>
        <v>7. Υλικά-Κατασκευές</v>
      </c>
      <c r="X91" s="97" t="str">
        <f>W91</f>
        <v>7. Υλικά-Κατασκευές</v>
      </c>
      <c r="Y91" s="97" t="str">
        <f>X91</f>
        <v>7. Υλικά-Κατασκευές</v>
      </c>
      <c r="Z91" s="97" t="str">
        <f>[1]ΣΥΓΚΕΝΤΡΩΤΙΚΟΣ!Q4</f>
        <v>8. Πολιτισμός - Τουρισμός -Πολιτιστικές και Δημιουργικές Βιομηχανίες</v>
      </c>
      <c r="AA91" s="97" t="str">
        <f>Z91</f>
        <v>8. Πολιτισμός - Τουρισμός -Πολιτιστικές και Δημιουργικές Βιομηχανίες</v>
      </c>
      <c r="AB91" s="97" t="str">
        <f>AA91</f>
        <v>8. Πολιτισμός - Τουρισμός -Πολιτιστικές και Δημιουργικές Βιομηχανίες</v>
      </c>
      <c r="AC91" s="97" t="str">
        <f>[1]ΣΥΓΚΕΝΤΡΩΤΙΚΟΣ!S4</f>
        <v>Διεπιστημονικές παρεμβάσεις που σχετίζονται με τον στρατηγικό άξονα 3 της RIS</v>
      </c>
      <c r="AD91" s="97" t="str">
        <f>AC91</f>
        <v>Διεπιστημονικές παρεμβάσεις που σχετίζονται με τον στρατηγικό άξονα 3 της RIS</v>
      </c>
      <c r="AE91" s="97" t="str">
        <f>AD91</f>
        <v>Διεπιστημονικές παρεμβάσεις που σχετίζονται με τον στρατηγικό άξονα 3 της RIS</v>
      </c>
      <c r="AF91" s="97" t="str">
        <f>[1]ΣΥΓΚΕΝΤΡΩΤΙΚΟΣ!U4</f>
        <v>Βασικές Τεχνολογίες Γενικής Εφαρμογής (Key Enabling Technologies - KETs) με διεπιστημονικό</v>
      </c>
      <c r="AG91" s="97" t="str">
        <f>AF91</f>
        <v>Βασικές Τεχνολογίες Γενικής Εφαρμογής (Key Enabling Technologies - KETs) με διεπιστημονικό</v>
      </c>
      <c r="AH91" s="97" t="str">
        <f>AG91</f>
        <v>Βασικές Τεχνολογίες Γενικής Εφαρμογής (Key Enabling Technologies - KETs) με διεπιστημονικό</v>
      </c>
    </row>
    <row r="92" spans="1:34" hidden="1" x14ac:dyDescent="0.15">
      <c r="A92" s="97" t="str">
        <f>[1]ΣΥΓΚΕΝΤΡΩΤΙΚΟΣ!A5</f>
        <v>ΥΠΟΒΛΗΘΕΙΣΕΣ ΠΡΟΤΑΣΕΙΣ</v>
      </c>
      <c r="B92" s="112">
        <f>[1]ΣΥΓΚΕΝΤΡΩΤΙΚΟΣ!B5</f>
        <v>3415361104.1199999</v>
      </c>
      <c r="C92" s="112">
        <f>[1]ΣΥΓΚΕΝΤΡΩΤΙΚΟΣ!B109</f>
        <v>1205142283.6499999</v>
      </c>
      <c r="D92" s="112">
        <f>[1]ΣΥΓΚΕΝΤΡΩΤΙΚΟΣ!B212</f>
        <v>367073736.75036621</v>
      </c>
      <c r="E92" s="112">
        <f>[1]ΣΥΓΚΕΝΤΡΩΤΙΚΟΣ!C5</f>
        <v>689648331.76000011</v>
      </c>
      <c r="F92" s="112">
        <f>[1]ΣΥΓΚΕΝΤΡΩΤΙΚΟΣ!C109</f>
        <v>226163010.92000002</v>
      </c>
      <c r="G92" s="112">
        <f>[1]ΣΥΓΚΕΝΤΡΩΤΙΚΟΣ!C212</f>
        <v>64331044</v>
      </c>
      <c r="H92" s="112">
        <f>[1]ΣΥΓΚΕΝΤΡΩΤΙΚΟΣ!E5</f>
        <v>557056487.41999996</v>
      </c>
      <c r="I92" s="112">
        <f>[1]ΣΥΓΚΕΝΤΡΩΤΙΚΟΣ!E109</f>
        <v>170564271.5</v>
      </c>
      <c r="J92" s="112">
        <f>[1]ΣΥΓΚΕΝΤΡΩΤΙΚΟΣ!E212</f>
        <v>68324224.609999999</v>
      </c>
      <c r="K92" s="112">
        <f>[1]ΣΥΓΚΕΝΤΡΩΤΙΚΟΣ!G5</f>
        <v>558990881.90999997</v>
      </c>
      <c r="L92" s="112">
        <f>[1]ΣΥΓΚΕΝΤΡΩΤΙΚΟΣ!G109</f>
        <v>183827371.33999997</v>
      </c>
      <c r="M92" s="112">
        <f>[1]ΣΥΓΚΕΝΤΡΩΤΙΚΟΣ!G212</f>
        <v>60528290.149999999</v>
      </c>
      <c r="N92" s="112">
        <f>[1]ΣΥΓΚΕΝΤΡΩΤΙΚΟΣ!I5</f>
        <v>257791864.71000001</v>
      </c>
      <c r="O92" s="112">
        <f>[1]ΣΥΓΚΕΝΤΡΩΤΙΚΟΣ!I109</f>
        <v>119567582.56</v>
      </c>
      <c r="P92" s="112">
        <f>[1]ΣΥΓΚΕΝΤΡΩΤΙΚΟΣ!I212</f>
        <v>31988899.600000001</v>
      </c>
      <c r="Q92" s="112">
        <f>[1]ΣΥΓΚΕΝΤΡΩΤΙΚΟΣ!K5</f>
        <v>367728178.51000005</v>
      </c>
      <c r="R92" s="112">
        <f>[1]ΣΥΓΚΕΝΤΡΩΤΙΚΟΣ!K109</f>
        <v>123726195.86000001</v>
      </c>
      <c r="S92" s="112">
        <f>[1]ΣΥΓΚΕΝΤΡΩΤΙΚΟΣ!K212</f>
        <v>39802489.530000001</v>
      </c>
      <c r="T92" s="112">
        <f>[1]ΣΥΓΚΕΝΤΡΩΤΙΚΟΣ!M5</f>
        <v>189078814.95999998</v>
      </c>
      <c r="U92" s="112">
        <f>[1]ΣΥΓΚΕΝΤΡΩΤΙΚΟΣ!M109</f>
        <v>82521786.939999998</v>
      </c>
      <c r="V92" s="112">
        <f>[1]ΣΥΓΚΕΝΤΡΩΤΙΚΟΣ!M212</f>
        <v>20249923.789999999</v>
      </c>
      <c r="W92" s="112">
        <f>[1]ΣΥΓΚΕΝΤΡΩΤΙΚΟΣ!O5</f>
        <v>298769109.62</v>
      </c>
      <c r="X92" s="112">
        <f>[1]ΣΥΓΚΕΝΤΡΩΤΙΚΟΣ!O109</f>
        <v>122194952.73</v>
      </c>
      <c r="Y92" s="112">
        <f>[1]ΣΥΓΚΕΝΤΡΩΤΙΚΟΣ!O212</f>
        <v>29458167.109999999</v>
      </c>
      <c r="Z92" s="112">
        <f>[1]ΣΥΓΚΕΝΤΡΩΤΙΚΟΣ!Q5</f>
        <v>484578313.27999997</v>
      </c>
      <c r="AA92" s="112">
        <f>[1]ΣΥΓΚΕΝΤΡΩΤΙΚΟΣ!Q109</f>
        <v>166182360.61000001</v>
      </c>
      <c r="AB92" s="112">
        <f>[1]ΣΥΓΚΕΝΤΡΩΤΙΚΟΣ!Q212</f>
        <v>49776665.510000005</v>
      </c>
      <c r="AC92" s="112">
        <f>[1]ΣΥΓΚΕΝΤΡΩΤΙΚΟΣ!S5</f>
        <v>207999.95</v>
      </c>
      <c r="AD92" s="112">
        <f>[1]ΣΥΓΚΕΝΤΡΩΤΙΚΟΣ!S109</f>
        <v>207999.95</v>
      </c>
      <c r="AE92" s="112">
        <f>[1]ΣΥΓΚΕΝΤΡΩΤΙΚΟΣ!S212</f>
        <v>1924457.4503662109</v>
      </c>
      <c r="AF92" s="112">
        <f>[1]ΣΥΓΚΕΝΤΡΩΤΙΚΟΣ!U5</f>
        <v>11511122</v>
      </c>
      <c r="AG92" s="112">
        <f>[1]ΣΥΓΚΕΝΤΡΩΤΙΚΟΣ!U109</f>
        <v>10186751.24</v>
      </c>
      <c r="AH92" s="112">
        <f>[1]ΣΥΓΚΕΝΤΡΩΤΙΚΟΣ!U212</f>
        <v>689575</v>
      </c>
    </row>
    <row r="93" spans="1:34" hidden="1" x14ac:dyDescent="0.15">
      <c r="A93" s="97" t="str">
        <f>[1]ΣΥΓΚΕΝΤΡΩΤΙΚΟΣ!A6</f>
        <v>ΕΡΕΥΝΩ-ΔΗΜΙΟΥΡΓΩ ΚΑΙΝΟΤΟΜΩ (Α΄ κύκλος)</v>
      </c>
      <c r="B93" s="112">
        <f>[1]ΣΥΓΚΕΝΤΡΩΤΙΚΟΣ!B6</f>
        <v>1386643579.26</v>
      </c>
      <c r="C93" s="112">
        <f>[1]ΣΥΓΚΕΝΤΡΩΤΙΚΟΣ!B110</f>
        <v>755985518.26999998</v>
      </c>
      <c r="D93" s="112">
        <f>[1]ΣΥΓΚΕΝΤΡΩΤΙΚΟΣ!B213</f>
        <v>322423821.54000002</v>
      </c>
      <c r="E93" s="112">
        <f>[1]ΣΥΓΚΕΝΤΡΩΤΙΚΟΣ!C6</f>
        <v>278426138.36000001</v>
      </c>
      <c r="F93" s="112">
        <f>[1]ΣΥΓΚΕΝΤΡΩΤΙΚΟΣ!C110</f>
        <v>139104994.20999998</v>
      </c>
      <c r="G93" s="112">
        <f>[1]ΣΥΓΚΕΝΤΡΩΤΙΚΟΣ!C213</f>
        <v>55745820.270000003</v>
      </c>
      <c r="H93" s="112">
        <f>[1]ΣΥΓΚΕΝΤΡΩΤΙΚΟΣ!E6</f>
        <v>256919432.01000002</v>
      </c>
      <c r="I93" s="112">
        <f>[1]ΣΥΓΚΕΝΤΡΩΤΙΚΟΣ!E110</f>
        <v>122395984.58000001</v>
      </c>
      <c r="J93" s="112">
        <f>[1]ΣΥΓΚΕΝΤΡΩΤΙΚΟΣ!E213</f>
        <v>64681648.619999997</v>
      </c>
      <c r="K93" s="112">
        <f>[1]ΣΥΓΚΕΝΤΡΩΤΙΚΟΣ!G6</f>
        <v>262928533.53</v>
      </c>
      <c r="L93" s="112">
        <f>[1]ΣΥΓΚΕΝΤΡΩΤΙΚΟΣ!G110</f>
        <v>124934087.27</v>
      </c>
      <c r="M93" s="112">
        <f>[1]ΣΥΓΚΕΝΤΡΩΤΙΚΟΣ!G213</f>
        <v>56755076.719999999</v>
      </c>
      <c r="N93" s="112">
        <f>[1]ΣΥΓΚΕΝΤΡΩΤΙΚΟΣ!I6</f>
        <v>105591400.90000001</v>
      </c>
      <c r="O93" s="112">
        <f>[1]ΣΥΓΚΕΝΤΡΩΤΙΚΟΣ!I110</f>
        <v>66790264.909999996</v>
      </c>
      <c r="P93" s="112">
        <f>[1]ΣΥΓΚΕΝΤΡΩΤΙΚΟΣ!I213</f>
        <v>24690549.59</v>
      </c>
      <c r="Q93" s="112">
        <f>[1]ΣΥΓΚΕΝΤΡΩΤΙΚΟΣ!K6</f>
        <v>155304042.17000002</v>
      </c>
      <c r="R93" s="112">
        <f>[1]ΣΥΓΚΕΝΤΡΩΤΙΚΟΣ!K110</f>
        <v>83679729.300000012</v>
      </c>
      <c r="S93" s="112">
        <f>[1]ΣΥΓΚΕΝΤΡΩΤΙΚΟΣ!K213</f>
        <v>35776363.299999997</v>
      </c>
      <c r="T93" s="112">
        <f>[1]ΣΥΓΚΕΝΤΡΩΤΙΚΟΣ!M6</f>
        <v>65531404.050000004</v>
      </c>
      <c r="U93" s="112">
        <f>[1]ΣΥΓΚΕΝΤΡΩΤΙΚΟΣ!M110</f>
        <v>60848196.050000004</v>
      </c>
      <c r="V93" s="112">
        <f>[1]ΣΥΓΚΕΝΤΡΩΤΙΚΟΣ!M213</f>
        <v>19145105.550000001</v>
      </c>
      <c r="W93" s="112">
        <f>[1]ΣΥΓΚΕΝΤΡΩΤΙΚΟΣ!O6</f>
        <v>97284200.230000004</v>
      </c>
      <c r="X93" s="112">
        <f>[1]ΣΥΓΚΕΝΤΡΩΤΙΚΟΣ!O110</f>
        <v>72190600.739999995</v>
      </c>
      <c r="Y93" s="112">
        <f>[1]ΣΥΓΚΕΝΤΡΩΤΙΚΟΣ!O213</f>
        <v>22985610.280000001</v>
      </c>
      <c r="Z93" s="112">
        <f>[1]ΣΥΓΚΕΝΤΡΩΤΙΚΟΣ!Q6</f>
        <v>164658428.00999999</v>
      </c>
      <c r="AA93" s="112">
        <f>[1]ΣΥΓΚΕΝΤΡΩΤΙΚΟΣ!Q110</f>
        <v>86041661.210000008</v>
      </c>
      <c r="AB93" s="112">
        <f>[1]ΣΥΓΚΕΝΤΡΩΤΙΚΟΣ!Q213</f>
        <v>42643647.210000001</v>
      </c>
      <c r="AC93" s="112">
        <f>[1]ΣΥΓΚΕΝΤΡΩΤΙΚΟΣ!S6</f>
        <v>0</v>
      </c>
      <c r="AD93" s="112">
        <f>[1]ΣΥΓΚΕΝΤΡΩΤΙΚΟΣ!S110</f>
        <v>0</v>
      </c>
      <c r="AE93" s="112">
        <f>[1]ΣΥΓΚΕΝΤΡΩΤΙΚΟΣ!S213</f>
        <v>0</v>
      </c>
      <c r="AF93" s="112">
        <f>[1]ΣΥΓΚΕΝΤΡΩΤΙΚΟΣ!U6</f>
        <v>0</v>
      </c>
      <c r="AG93" s="112">
        <f>[1]ΣΥΓΚΕΝΤΡΩΤΙΚΟΣ!U110</f>
        <v>0</v>
      </c>
      <c r="AH93" s="112">
        <f>[1]ΣΥΓΚΕΝΤΡΩΤΙΚΟΣ!U213</f>
        <v>0</v>
      </c>
    </row>
    <row r="94" spans="1:34" hidden="1" x14ac:dyDescent="0.15">
      <c r="A94" s="97" t="str">
        <f>[1]ΣΥΓΚΕΝΤΡΩΤΙΚΟΣ!A7</f>
        <v>ΕΡΕΥΝΩ-ΔΗΜΙΟΥΡΓΩ ΚΑΙΝΟΤΟΜΩ (Β΄ κυκλος)</v>
      </c>
      <c r="B94" s="112">
        <f>[1]ΣΥΓΚΕΝΤΡΩΤΙΚΟΣ!B7</f>
        <v>1736653604.8499999</v>
      </c>
      <c r="C94" s="112">
        <f>[1]ΣΥΓΚΕΝΤΡΩΤΙΚΟΣ!B111</f>
        <v>249460397.95000002</v>
      </c>
      <c r="D94" s="112">
        <f>[1]ΣΥΓΚΕΝΤΡΩΤΙΚΟΣ!B214</f>
        <v>5134212.8099999996</v>
      </c>
      <c r="E94" s="112">
        <f>[1]ΣΥΓΚΕΝΤΡΩΤΙΚΟΣ!C7</f>
        <v>367154210.67000008</v>
      </c>
      <c r="F94" s="112">
        <f>[1]ΣΥΓΚΕΝΤΡΩΤΙΚΟΣ!C111</f>
        <v>53493660.650000036</v>
      </c>
      <c r="G94" s="112">
        <f>[1]ΣΥΓΚΕΝΤΡΩΤΙΚΟΣ!C214</f>
        <v>45356.78</v>
      </c>
      <c r="H94" s="112">
        <f>[1]ΣΥΓΚΕΝΤΡΩΤΙΚΟΣ!E7</f>
        <v>290541475.77999997</v>
      </c>
      <c r="I94" s="112">
        <f>[1]ΣΥΓΚΕΝΤΡΩΤΙΚΟΣ!E111</f>
        <v>42007631.789999992</v>
      </c>
      <c r="J94" s="112">
        <f>[1]ΣΥΓΚΕΝΤΡΩΤΙΚΟΣ!E214</f>
        <v>292320</v>
      </c>
      <c r="K94" s="112">
        <f>[1]ΣΥΓΚΕΝΤΡΩΤΙΚΟΣ!G7</f>
        <v>285358034.42000002</v>
      </c>
      <c r="L94" s="112">
        <f>[1]ΣΥΓΚΕΝΤΡΩΤΙΚΟΣ!G111</f>
        <v>49672647.129999988</v>
      </c>
      <c r="M94" s="112">
        <f>[1]ΣΥΓΚΕΝΤΡΩΤΙΚΟΣ!G214</f>
        <v>3310050.01</v>
      </c>
      <c r="N94" s="112">
        <f>[1]ΣΥΓΚΕΝΤΡΩΤΙΚΟΣ!I7</f>
        <v>105163490.89999999</v>
      </c>
      <c r="O94" s="112">
        <f>[1]ΣΥΓΚΕΝΤΡΩΤΙΚΟΣ!I111</f>
        <v>18381587.469999999</v>
      </c>
      <c r="P94" s="112">
        <f>[1]ΣΥΓΚΕΝΤΡΩΤΙΚΟΣ!I214</f>
        <v>818950.3</v>
      </c>
      <c r="Q94" s="112">
        <f>[1]ΣΥΓΚΕΝΤΡΩΤΙΚΟΣ!K7</f>
        <v>193016981.85000002</v>
      </c>
      <c r="R94" s="112">
        <f>[1]ΣΥΓΚΕΝΤΡΩΤΙΚΟΣ!K111</f>
        <v>21338102.059999999</v>
      </c>
      <c r="S94" s="112">
        <f>[1]ΣΥΓΚΕΝΤΡΩΤΙΚΟΣ!K214</f>
        <v>253753.08</v>
      </c>
      <c r="T94" s="112">
        <f>[1]ΣΥΓΚΕΝΤΡΩΤΙΚΟΣ!M7</f>
        <v>118053127.27999999</v>
      </c>
      <c r="U94" s="112">
        <f>[1]ΣΥΓΚΕΝΤΡΩΤΙΚΟΣ!M111</f>
        <v>16179307.23</v>
      </c>
      <c r="V94" s="112">
        <f>[1]ΣΥΓΚΕΝΤΡΩΤΙΚΟΣ!M214</f>
        <v>0</v>
      </c>
      <c r="W94" s="112">
        <f>[1]ΣΥΓΚΕΝΤΡΩΤΙΚΟΣ!O7</f>
        <v>149285027.07000002</v>
      </c>
      <c r="X94" s="112">
        <f>[1]ΣΥΓΚΕΝΤΡΩΤΙΚΟΣ!O111</f>
        <v>17706626.280000001</v>
      </c>
      <c r="Y94" s="112">
        <f>[1]ΣΥΓΚΕΝΤΡΩΤΙΚΟΣ!O214</f>
        <v>50000</v>
      </c>
      <c r="Z94" s="112">
        <f>[1]ΣΥΓΚΕΝΤΡΩΤΙΚΟΣ!Q7</f>
        <v>228081256.88</v>
      </c>
      <c r="AA94" s="112">
        <f>[1]ΣΥΓΚΕΝΤΡΩΤΙΚΟΣ!Q111</f>
        <v>30680835.34</v>
      </c>
      <c r="AB94" s="112">
        <f>[1]ΣΥΓΚΕΝΤΡΩΤΙΚΟΣ!Q214</f>
        <v>363782.64</v>
      </c>
      <c r="AC94" s="112">
        <f>[1]ΣΥΓΚΕΝΤΡΩΤΙΚΟΣ!S7</f>
        <v>0</v>
      </c>
      <c r="AD94" s="112">
        <f>[1]ΣΥΓΚΕΝΤΡΩΤΙΚΟΣ!S111</f>
        <v>0</v>
      </c>
      <c r="AE94" s="112">
        <f>[1]ΣΥΓΚΕΝΤΡΩΤΙΚΟΣ!S214</f>
        <v>0</v>
      </c>
      <c r="AF94" s="112">
        <f>[1]ΣΥΓΚΕΝΤΡΩΤΙΚΟΣ!U7</f>
        <v>0</v>
      </c>
      <c r="AG94" s="112">
        <f>[1]ΣΥΓΚΕΝΤΡΩΤΙΚΟΣ!U111</f>
        <v>0</v>
      </c>
      <c r="AH94" s="112">
        <f>[1]ΣΥΓΚΕΝΤΡΩΤΙΚΟΣ!U214</f>
        <v>0</v>
      </c>
    </row>
    <row r="95" spans="1:34" hidden="1" x14ac:dyDescent="0.15">
      <c r="A95" s="97" t="str">
        <f>[1]ΣΥΓΚΕΝΤΡΩΤΙΚΟΣ!A8</f>
        <v>ΕRΑΝΕΤs</v>
      </c>
      <c r="B95" s="112">
        <f>[1]ΣΥΓΚΕΝΤΡΩΤΙΚΟΣ!B8</f>
        <v>4571321.21</v>
      </c>
      <c r="C95" s="112">
        <f>[1]ΣΥΓΚΕΝΤΡΩΤΙΚΟΣ!B112</f>
        <v>4571321.21</v>
      </c>
      <c r="D95" s="112">
        <f>[1]ΣΥΓΚΕΝΤΡΩΤΙΚΟΣ!B215</f>
        <v>4571321.21</v>
      </c>
      <c r="E95" s="112">
        <f>[1]ΣΥΓΚΕΝΤΡΩΤΙΚΟΣ!C8</f>
        <v>489697.70999999996</v>
      </c>
      <c r="F95" s="112">
        <f>[1]ΣΥΓΚΕΝΤΡΩΤΙΚΟΣ!C112</f>
        <v>489697.70999999996</v>
      </c>
      <c r="G95" s="112">
        <f>[1]ΣΥΓΚΕΝΤΡΩΤΙΚΟΣ!C215</f>
        <v>489697.70999999996</v>
      </c>
      <c r="H95" s="112">
        <f>[1]ΣΥΓΚΕΝΤΡΩΤΙΚΟΣ!E8</f>
        <v>1659846.97</v>
      </c>
      <c r="I95" s="112">
        <f>[1]ΣΥΓΚΕΝΤΡΩΤΙΚΟΣ!E112</f>
        <v>1659846.97</v>
      </c>
      <c r="J95" s="112">
        <f>[1]ΣΥΓΚΕΝΤΡΩΤΙΚΟΣ!E215</f>
        <v>1659846.97</v>
      </c>
      <c r="K95" s="112">
        <f>[1]ΣΥΓΚΕΝΤΡΩΤΙΚΟΣ!G8</f>
        <v>159985.56</v>
      </c>
      <c r="L95" s="112">
        <f>[1]ΣΥΓΚΕΝΤΡΩΤΙΚΟΣ!G112</f>
        <v>159985.56</v>
      </c>
      <c r="M95" s="112">
        <f>[1]ΣΥΓΚΕΝΤΡΩΤΙΚΟΣ!G215</f>
        <v>159985.56</v>
      </c>
      <c r="N95" s="112">
        <f>[1]ΣΥΓΚΕΝΤΡΩΤΙΚΟΣ!I8</f>
        <v>952490.23</v>
      </c>
      <c r="O95" s="112">
        <f>[1]ΣΥΓΚΕΝΤΡΩΤΙΚΟΣ!I112</f>
        <v>952490.23</v>
      </c>
      <c r="P95" s="112">
        <f>[1]ΣΥΓΚΕΝΤΡΩΤΙΚΟΣ!I215</f>
        <v>952490.23</v>
      </c>
      <c r="Q95" s="112">
        <f>[1]ΣΥΓΚΕΝΤΡΩΤΙΚΟΣ!K8</f>
        <v>702305.95</v>
      </c>
      <c r="R95" s="112">
        <f>[1]ΣΥΓΚΕΝΤΡΩΤΙΚΟΣ!K112</f>
        <v>702305.95</v>
      </c>
      <c r="S95" s="112">
        <f>[1]ΣΥΓΚΕΝΤΡΩΤΙΚΟΣ!K215</f>
        <v>702305.95</v>
      </c>
      <c r="T95" s="112">
        <f>[1]ΣΥΓΚΕΝΤΡΩΤΙΚΟΣ!M8</f>
        <v>0</v>
      </c>
      <c r="U95" s="112">
        <f>[1]ΣΥΓΚΕΝΤΡΩΤΙΚΟΣ!M112</f>
        <v>0</v>
      </c>
      <c r="V95" s="112">
        <f>[1]ΣΥΓΚΕΝΤΡΩΤΙΚΟΣ!M215</f>
        <v>0</v>
      </c>
      <c r="W95" s="112">
        <f>[1]ΣΥΓΚΕΝΤΡΩΤΙΚΟΣ!O8</f>
        <v>398994.83999999997</v>
      </c>
      <c r="X95" s="112">
        <f>[1]ΣΥΓΚΕΝΤΡΩΤΙΚΟΣ!O112</f>
        <v>398994.83999999997</v>
      </c>
      <c r="Y95" s="112">
        <f>[1]ΣΥΓΚΕΝΤΡΩΤΙΚΟΣ!O215</f>
        <v>398994.83999999997</v>
      </c>
      <c r="Z95" s="112">
        <f>[1]ΣΥΓΚΕΝΤΡΩΤΙΚΟΣ!Q8</f>
        <v>0</v>
      </c>
      <c r="AA95" s="112">
        <f>[1]ΣΥΓΚΕΝΤΡΩΤΙΚΟΣ!Q112</f>
        <v>0</v>
      </c>
      <c r="AB95" s="112">
        <f>[1]ΣΥΓΚΕΝΤΡΩΤΙΚΟΣ!Q215</f>
        <v>0</v>
      </c>
      <c r="AC95" s="112">
        <f>[1]ΣΥΓΚΕΝΤΡΩΤΙΚΟΣ!S8</f>
        <v>207999.95</v>
      </c>
      <c r="AD95" s="112">
        <f>[1]ΣΥΓΚΕΝΤΡΩΤΙΚΟΣ!S112</f>
        <v>207999.95</v>
      </c>
      <c r="AE95" s="112">
        <f>[1]ΣΥΓΚΕΝΤΡΩΤΙΚΟΣ!S215</f>
        <v>207999.95</v>
      </c>
      <c r="AF95" s="112">
        <f>[1]ΣΥΓΚΕΝΤΡΩΤΙΚΟΣ!U8</f>
        <v>0</v>
      </c>
      <c r="AG95" s="112">
        <f>[1]ΣΥΓΚΕΝΤΡΩΤΙΚΟΣ!U112</f>
        <v>0</v>
      </c>
      <c r="AH95" s="112">
        <f>[1]ΣΥΓΚΕΝΤΡΩΤΙΚΟΣ!U215</f>
        <v>0</v>
      </c>
    </row>
    <row r="96" spans="1:34" hidden="1" x14ac:dyDescent="0.15">
      <c r="A96" s="97" t="str">
        <f>[1]ΣΥΓΚΕΝΤΡΩΤΙΚΟΣ!A9</f>
        <v>ΔΙΜΕΡΕΙΣ Ε&amp;Τ ΣΥΝΕΡΓΑΣΙΕΣ</v>
      </c>
      <c r="B96" s="112">
        <f>[1]ΣΥΓΚΕΝΤΡΩΤΙΚΟΣ!B9</f>
        <v>156063036.91999999</v>
      </c>
      <c r="C96" s="112">
        <f>[1]ΣΥΓΚΕΝΤΡΩΤΙΚΟΣ!B113</f>
        <v>121370431.63</v>
      </c>
      <c r="D96" s="112">
        <f>[1]ΣΥΓΚΕΝΤΡΩΤΙΚΟΣ!B216</f>
        <v>19899521.700366214</v>
      </c>
      <c r="E96" s="112">
        <f>[1]ΣΥΓΚΕΝΤΡΩΤΙΚΟΣ!C9</f>
        <v>31202529.68</v>
      </c>
      <c r="F96" s="112">
        <f>[1]ΣΥΓΚΕΝΤΡΩΤΙΚΟΣ!C113</f>
        <v>24719079.619999997</v>
      </c>
      <c r="G96" s="112">
        <f>[1]ΣΥΓΚΕΝΤΡΩΤΙΚΟΣ!C216</f>
        <v>2526141.4</v>
      </c>
      <c r="H96" s="112">
        <f>[1]ΣΥΓΚΕΝΤΡΩΤΙΚΟΣ!E9</f>
        <v>7935732.6600000001</v>
      </c>
      <c r="I96" s="112">
        <f>[1]ΣΥΓΚΕΝΤΡΩΤΙΚΟΣ!E113</f>
        <v>4500808.16</v>
      </c>
      <c r="J96" s="112">
        <f>[1]ΣΥΓΚΕΝΤΡΩΤΙΚΟΣ!E216</f>
        <v>1690409.02</v>
      </c>
      <c r="K96" s="112">
        <f>[1]ΣΥΓΚΕΝΤΡΩΤΙΚΟΣ!G9</f>
        <v>10544328.399999999</v>
      </c>
      <c r="L96" s="112">
        <f>[1]ΣΥΓΚΕΝΤΡΩΤΙΚΟΣ!G113</f>
        <v>9060651.3800000008</v>
      </c>
      <c r="M96" s="112">
        <f>[1]ΣΥΓΚΕΝΤΡΩΤΙΚΟΣ!G216</f>
        <v>303177.86</v>
      </c>
      <c r="N96" s="112">
        <f>[1]ΣΥΓΚΕΝΤΡΩΤΙΚΟΣ!I9</f>
        <v>46084482.68</v>
      </c>
      <c r="O96" s="112">
        <f>[1]ΣΥΓΚΕΝΤΡΩΤΙΚΟΣ!I113</f>
        <v>33443239.949999999</v>
      </c>
      <c r="P96" s="112">
        <f>[1]ΣΥΓΚΕΝΤΡΩΤΙΚΟΣ!I216</f>
        <v>5526909.4800000004</v>
      </c>
      <c r="Q96" s="112">
        <f>[1]ΣΥΓΚΕΝΤΡΩΤΙΚΟΣ!K9</f>
        <v>18704848.539999999</v>
      </c>
      <c r="R96" s="112">
        <f>[1]ΣΥΓΚΕΝΤΡΩΤΙΚΟΣ!K113</f>
        <v>18006058.550000001</v>
      </c>
      <c r="S96" s="112">
        <f>[1]ΣΥΓΚΕΝΤΡΩΤΙΚΟΣ!K216</f>
        <v>3070067.2</v>
      </c>
      <c r="T96" s="112">
        <f>[1]ΣΥΓΚΕΝΤΡΩΤΙΚΟΣ!M9</f>
        <v>5494283.6300000008</v>
      </c>
      <c r="U96" s="112">
        <f>[1]ΣΥΓΚΕΝΤΡΩΤΙΚΟΣ!M113</f>
        <v>5494283.6600000001</v>
      </c>
      <c r="V96" s="112">
        <f>[1]ΣΥΓΚΕΝΤΡΩΤΙΚΟΣ!M216</f>
        <v>1104818.24</v>
      </c>
      <c r="W96" s="112">
        <f>[1]ΣΥΓΚΕΝΤΡΩΤΙΚΟΣ!O9</f>
        <v>6030799.3200000003</v>
      </c>
      <c r="X96" s="112">
        <f>[1]ΣΥΓΚΕΝΤΡΩΤΙΚΟΣ!O113</f>
        <v>5331446.87</v>
      </c>
      <c r="Y96" s="112">
        <f>[1]ΣΥΓΚΕΝΤΡΩΤΙΚΟΣ!O216</f>
        <v>1335640</v>
      </c>
      <c r="Z96" s="112">
        <f>[1]ΣΥΓΚΕΝΤΡΩΤΙΚΟΣ!Q9</f>
        <v>18554910.009999998</v>
      </c>
      <c r="AA96" s="112">
        <f>[1]ΣΥΓΚΕΝΤΡΩΤΙΚΟΣ!Q113</f>
        <v>10628112.199999999</v>
      </c>
      <c r="AB96" s="112">
        <f>[1]ΣΥΓΚΕΝΤΡΩΤΙΚΟΣ!Q216</f>
        <v>1936326</v>
      </c>
      <c r="AC96" s="112">
        <f>[1]ΣΥΓΚΕΝΤΡΩΤΙΚΟΣ!S9</f>
        <v>0</v>
      </c>
      <c r="AD96" s="112">
        <f>[1]ΣΥΓΚΕΝΤΡΩΤΙΚΟΣ!S113</f>
        <v>0</v>
      </c>
      <c r="AE96" s="112">
        <f>[1]ΣΥΓΚΕΝΤΡΩΤΙΚΟΣ!S216</f>
        <v>1716457.5003662109</v>
      </c>
      <c r="AF96" s="112">
        <f>[1]ΣΥΓΚΕΝΤΡΩΤΙΚΟΣ!U9</f>
        <v>11511122</v>
      </c>
      <c r="AG96" s="112">
        <f>[1]ΣΥΓΚΕΝΤΡΩΤΙΚΟΣ!U113</f>
        <v>10186751.24</v>
      </c>
      <c r="AH96" s="112">
        <f>[1]ΣΥΓΚΕΝΤΡΩΤΙΚΟΣ!U216</f>
        <v>689575</v>
      </c>
    </row>
    <row r="97" spans="1:34" hidden="1" x14ac:dyDescent="0.15">
      <c r="A97" s="97" t="str">
        <f>[1]ΣΥΓΚΕΝΤΡΩΤΙΚΟΣ!A10</f>
        <v>ΕΙΔΙΚΕΣ ΔΡΑΣΕΙΣ</v>
      </c>
      <c r="B97" s="112">
        <f>[1]ΣΥΓΚΕΝΤΡΩΤΙΚΟΣ!B10</f>
        <v>131429561.88</v>
      </c>
      <c r="C97" s="112">
        <f>[1]ΣΥΓΚΕΝΤΡΩΤΙΚΟΣ!B114</f>
        <v>73754614.590000004</v>
      </c>
      <c r="D97" s="112">
        <f>[1]ΣΥΓΚΕΝΤΡΩΤΙΚΟΣ!B217</f>
        <v>15044859.49</v>
      </c>
      <c r="E97" s="112">
        <f>[1]ΣΥΓΚΕΝΤΡΩΤΙΚΟΣ!C10</f>
        <v>12375755.34</v>
      </c>
      <c r="F97" s="112">
        <f>[1]ΣΥΓΚΕΝΤΡΩΤΙΚΟΣ!C114</f>
        <v>8355578.7300000004</v>
      </c>
      <c r="G97" s="112">
        <f>[1]ΣΥΓΚΕΝΤΡΩΤΙΚΟΣ!C217</f>
        <v>5524027.8399999999</v>
      </c>
      <c r="H97" s="112">
        <f>[1]ΣΥΓΚΕΝΤΡΩΤΙΚΟΣ!E10</f>
        <v>0</v>
      </c>
      <c r="I97" s="112">
        <f>[1]ΣΥΓΚΕΝΤΡΩΤΙΚΟΣ!E114</f>
        <v>0</v>
      </c>
      <c r="J97" s="112">
        <f>[1]ΣΥΓΚΕΝΤΡΩΤΙΚΟΣ!E217</f>
        <v>0</v>
      </c>
      <c r="K97" s="112">
        <f>[1]ΣΥΓΚΕΝΤΡΩΤΙΚΟΣ!G10</f>
        <v>0</v>
      </c>
      <c r="L97" s="112">
        <f>[1]ΣΥΓΚΕΝΤΡΩΤΙΚΟΣ!G114</f>
        <v>0</v>
      </c>
      <c r="M97" s="112">
        <f>[1]ΣΥΓΚΕΝΤΡΩΤΙΚΟΣ!G217</f>
        <v>0</v>
      </c>
      <c r="N97" s="112">
        <f>[1]ΣΥΓΚΕΝΤΡΩΤΙΚΟΣ!I10</f>
        <v>0</v>
      </c>
      <c r="O97" s="112">
        <f>[1]ΣΥΓΚΕΝΤΡΩΤΙΚΟΣ!I114</f>
        <v>0</v>
      </c>
      <c r="P97" s="112">
        <f>[1]ΣΥΓΚΕΝΤΡΩΤΙΚΟΣ!I217</f>
        <v>0</v>
      </c>
      <c r="Q97" s="112">
        <f>[1]ΣΥΓΚΕΝΤΡΩΤΙΚΟΣ!K10</f>
        <v>0</v>
      </c>
      <c r="R97" s="112">
        <f>[1]ΣΥΓΚΕΝΤΡΩΤΙΚΟΣ!K114</f>
        <v>0</v>
      </c>
      <c r="S97" s="112">
        <f>[1]ΣΥΓΚΕΝΤΡΩΤΙΚΟΣ!K217</f>
        <v>0</v>
      </c>
      <c r="T97" s="112">
        <f>[1]ΣΥΓΚΕΝΤΡΩΤΙΚΟΣ!M10</f>
        <v>0</v>
      </c>
      <c r="U97" s="112">
        <f>[1]ΣΥΓΚΕΝΤΡΩΤΙΚΟΣ!M114</f>
        <v>0</v>
      </c>
      <c r="V97" s="112">
        <f>[1]ΣΥΓΚΕΝΤΡΩΤΙΚΟΣ!M217</f>
        <v>0</v>
      </c>
      <c r="W97" s="112">
        <f>[1]ΣΥΓΚΕΝΤΡΩΤΙΚΟΣ!O10</f>
        <v>45770088.159999996</v>
      </c>
      <c r="X97" s="112">
        <f>[1]ΣΥΓΚΕΝΤΡΩΤΙΚΟΣ!O114</f>
        <v>26567284</v>
      </c>
      <c r="Y97" s="112">
        <f>[1]ΣΥΓΚΕΝΤΡΩΤΙΚΟΣ!O217</f>
        <v>4687921.99</v>
      </c>
      <c r="Z97" s="112">
        <f>[1]ΣΥΓΚΕΝΤΡΩΤΙΚΟΣ!Q10</f>
        <v>73283718.379999995</v>
      </c>
      <c r="AA97" s="112">
        <f>[1]ΣΥΓΚΕΝΤΡΩΤΙΚΟΣ!Q114</f>
        <v>38831751.860000007</v>
      </c>
      <c r="AB97" s="112">
        <f>[1]ΣΥΓΚΕΝΤΡΩΤΙΚΟΣ!Q217</f>
        <v>4832909.66</v>
      </c>
      <c r="AC97" s="112">
        <f>[1]ΣΥΓΚΕΝΤΡΩΤΙΚΟΣ!S10</f>
        <v>0</v>
      </c>
      <c r="AD97" s="112">
        <f>[1]ΣΥΓΚΕΝΤΡΩΤΙΚΟΣ!S114</f>
        <v>0</v>
      </c>
      <c r="AE97" s="112">
        <f>[1]ΣΥΓΚΕΝΤΡΩΤΙΚΟΣ!S217</f>
        <v>0</v>
      </c>
      <c r="AF97" s="112">
        <f>[1]ΣΥΓΚΕΝΤΡΩΤΙΚΟΣ!U10</f>
        <v>0</v>
      </c>
      <c r="AG97" s="112">
        <f>[1]ΣΥΓΚΕΝΤΡΩΤΙΚΟΣ!U114</f>
        <v>0</v>
      </c>
      <c r="AH97" s="112">
        <f>[1]ΣΥΓΚΕΝΤΡΩΤΙΚΟΣ!U217</f>
        <v>0</v>
      </c>
    </row>
    <row r="98" spans="1:34" hidden="1" x14ac:dyDescent="0.15">
      <c r="A98" s="97">
        <f>[1]ΣΥΓΚΕΝΤΡΩΤΙΚΟΣ!A11</f>
        <v>0</v>
      </c>
      <c r="B98" s="112">
        <f>[1]ΣΥΓΚΕΝΤΡΩΤΙΚΟΣ!B11</f>
        <v>0</v>
      </c>
      <c r="C98" s="112">
        <f>[1]ΣΥΓΚΕΝΤΡΩΤΙΚΟΣ!B115</f>
        <v>0</v>
      </c>
      <c r="D98" s="112">
        <f>[1]ΣΥΓΚΕΝΤΡΩΤΙΚΟΣ!B218</f>
        <v>0</v>
      </c>
      <c r="E98" s="112">
        <f>[1]ΣΥΓΚΕΝΤΡΩΤΙΚΟΣ!C11</f>
        <v>689648331.75999999</v>
      </c>
      <c r="F98" s="112">
        <f>[1]ΣΥΓΚΕΝΤΡΩΤΙΚΟΣ!C115</f>
        <v>0</v>
      </c>
      <c r="G98" s="112">
        <f>[1]ΣΥΓΚΕΝΤΡΩΤΙΚΟΣ!C218</f>
        <v>0</v>
      </c>
      <c r="H98" s="112">
        <f>[1]ΣΥΓΚΕΝΤΡΩΤΙΚΟΣ!E11</f>
        <v>0</v>
      </c>
      <c r="I98" s="112">
        <f>[1]ΣΥΓΚΕΝΤΡΩΤΙΚΟΣ!E115</f>
        <v>0</v>
      </c>
      <c r="J98" s="112">
        <f>[1]ΣΥΓΚΕΝΤΡΩΤΙΚΟΣ!E218</f>
        <v>0</v>
      </c>
      <c r="K98" s="112">
        <f>[1]ΣΥΓΚΕΝΤΡΩΤΙΚΟΣ!G11</f>
        <v>0</v>
      </c>
      <c r="L98" s="112">
        <f>[1]ΣΥΓΚΕΝΤΡΩΤΙΚΟΣ!G115</f>
        <v>0</v>
      </c>
      <c r="M98" s="112">
        <f>[1]ΣΥΓΚΕΝΤΡΩΤΙΚΟΣ!G218</f>
        <v>0</v>
      </c>
      <c r="N98" s="112">
        <f>[1]ΣΥΓΚΕΝΤΡΩΤΙΚΟΣ!I11</f>
        <v>0</v>
      </c>
      <c r="O98" s="112">
        <f>[1]ΣΥΓΚΕΝΤΡΩΤΙΚΟΣ!I115</f>
        <v>0</v>
      </c>
      <c r="P98" s="112">
        <f>[1]ΣΥΓΚΕΝΤΡΩΤΙΚΟΣ!I218</f>
        <v>0</v>
      </c>
      <c r="Q98" s="112">
        <f>[1]ΣΥΓΚΕΝΤΡΩΤΙΚΟΣ!K11</f>
        <v>0</v>
      </c>
      <c r="R98" s="112">
        <f>[1]ΣΥΓΚΕΝΤΡΩΤΙΚΟΣ!K115</f>
        <v>0</v>
      </c>
      <c r="S98" s="112">
        <f>[1]ΣΥΓΚΕΝΤΡΩΤΙΚΟΣ!K218</f>
        <v>0</v>
      </c>
      <c r="T98" s="112">
        <f>[1]ΣΥΓΚΕΝΤΡΩΤΙΚΟΣ!M11</f>
        <v>0</v>
      </c>
      <c r="U98" s="112">
        <f>[1]ΣΥΓΚΕΝΤΡΩΤΙΚΟΣ!M115</f>
        <v>0</v>
      </c>
      <c r="V98" s="112">
        <f>[1]ΣΥΓΚΕΝΤΡΩΤΙΚΟΣ!M218</f>
        <v>0</v>
      </c>
      <c r="W98" s="112">
        <f>[1]ΣΥΓΚΕΝΤΡΩΤΙΚΟΣ!O11</f>
        <v>0</v>
      </c>
      <c r="X98" s="112">
        <f>[1]ΣΥΓΚΕΝΤΡΩΤΙΚΟΣ!O115</f>
        <v>0</v>
      </c>
      <c r="Y98" s="112">
        <f>[1]ΣΥΓΚΕΝΤΡΩΤΙΚΟΣ!O218</f>
        <v>0</v>
      </c>
      <c r="Z98" s="112">
        <f>[1]ΣΥΓΚΕΝΤΡΩΤΙΚΟΣ!Q11</f>
        <v>0</v>
      </c>
      <c r="AA98" s="112">
        <f>[1]ΣΥΓΚΕΝΤΡΩΤΙΚΟΣ!Q115</f>
        <v>0</v>
      </c>
      <c r="AB98" s="112">
        <f>[1]ΣΥΓΚΕΝΤΡΩΤΙΚΟΣ!Q218</f>
        <v>0</v>
      </c>
      <c r="AC98" s="112">
        <f>[1]ΣΥΓΚΕΝΤΡΩΤΙΚΟΣ!S11</f>
        <v>0</v>
      </c>
      <c r="AD98" s="112">
        <f>[1]ΣΥΓΚΕΝΤΡΩΤΙΚΟΣ!S115</f>
        <v>0</v>
      </c>
      <c r="AE98" s="112">
        <f>[1]ΣΥΓΚΕΝΤΡΩΤΙΚΟΣ!S218</f>
        <v>0</v>
      </c>
      <c r="AF98" s="112">
        <f>[1]ΣΥΓΚΕΝΤΡΩΤΙΚΟΣ!U11</f>
        <v>0</v>
      </c>
      <c r="AG98" s="112">
        <f>[1]ΣΥΓΚΕΝΤΡΩΤΙΚΟΣ!U115</f>
        <v>0</v>
      </c>
      <c r="AH98" s="112">
        <f>[1]ΣΥΓΚΕΝΤΡΩΤΙΚΟΣ!U218</f>
        <v>0</v>
      </c>
    </row>
    <row r="99" spans="1:34" hidden="1" x14ac:dyDescent="0.15">
      <c r="A99" s="97" t="str">
        <f>[1]ΣΥΓΚΕΝΤΡΩΤΙΚΟΣ!A12</f>
        <v>Περισσότερο Ανεπτυγμένες Περιφέρειες (ΠΑΠ)</v>
      </c>
      <c r="B99" s="112">
        <f>[1]ΣΥΓΚΕΝΤΡΩΤΙΚΟΣ!B12</f>
        <v>1327824444.76</v>
      </c>
      <c r="C99" s="112">
        <f>[1]ΣΥΓΚΕΝΤΡΩΤΙΚΟΣ!B116</f>
        <v>366945877.75000006</v>
      </c>
      <c r="D99" s="112">
        <f>[1]ΣΥΓΚΕΝΤΡΩΤΙΚΟΣ!B219</f>
        <v>126748699.08000001</v>
      </c>
      <c r="E99" s="112">
        <f>[1]ΣΥΓΚΕΝΤΡΩΤΙΚΟΣ!C12</f>
        <v>195442211.20000002</v>
      </c>
      <c r="F99" s="112">
        <f>[1]ΣΥΓΚΕΝΤΡΩΤΙΚΟΣ!C116</f>
        <v>52447396.620000005</v>
      </c>
      <c r="G99" s="112">
        <f>[1]ΣΥΓΚΕΝΤΡΩΤΙΚΟΣ!C219</f>
        <v>16398793.48</v>
      </c>
      <c r="H99" s="112">
        <f>[1]ΣΥΓΚΕΝΤΡΩΤΙΚΟΣ!E12</f>
        <v>247689627.01999992</v>
      </c>
      <c r="I99" s="112">
        <f>[1]ΣΥΓΚΕΝΤΡΩΤΙΚΟΣ!E116</f>
        <v>63498456.609999999</v>
      </c>
      <c r="J99" s="112">
        <f>[1]ΣΥΓΚΕΝΤΡΩΤΙΚΟΣ!E219</f>
        <v>33557645.270000003</v>
      </c>
      <c r="K99" s="112">
        <f>[1]ΣΥΓΚΕΝΤΡΩΤΙΚΟΣ!G12</f>
        <v>262924920.51000002</v>
      </c>
      <c r="L99" s="112">
        <f>[1]ΣΥΓΚΕΝΤΡΩΤΙΚΟΣ!G116</f>
        <v>63091954.669999994</v>
      </c>
      <c r="M99" s="112">
        <f>[1]ΣΥΓΚΕΝΤΡΩΤΙΚΟΣ!G219</f>
        <v>18935752.830000002</v>
      </c>
      <c r="N99" s="112">
        <f>[1]ΣΥΓΚΕΝΤΡΩΤΙΚΟΣ!I12</f>
        <v>100878751.27000001</v>
      </c>
      <c r="O99" s="112">
        <f>[1]ΣΥΓΚΕΝΤΡΩΤΙΚΟΣ!I116</f>
        <v>36745812.590000004</v>
      </c>
      <c r="P99" s="112">
        <f>[1]ΣΥΓΚΕΝΤΡΩΤΙΚΟΣ!I219</f>
        <v>9167834.879999999</v>
      </c>
      <c r="Q99" s="112">
        <f>[1]ΣΥΓΚΕΝΤΡΩΤΙΚΟΣ!K12</f>
        <v>134710104.24000001</v>
      </c>
      <c r="R99" s="112">
        <f>[1]ΣΥΓΚΕΝΤΡΩΤΙΚΟΣ!K116</f>
        <v>41134163.359999999</v>
      </c>
      <c r="S99" s="112">
        <f>[1]ΣΥΓΚΕΝΤΡΩΤΙΚΟΣ!K219</f>
        <v>13969685.000000002</v>
      </c>
      <c r="T99" s="112">
        <f>[1]ΣΥΓΚΕΝΤΡΩΤΙΚΟΣ!M12</f>
        <v>94745291.180000007</v>
      </c>
      <c r="U99" s="112">
        <f>[1]ΣΥΓΚΕΝΤΡΩΤΙΚΟΣ!M116</f>
        <v>32669045.270000003</v>
      </c>
      <c r="V99" s="112">
        <f>[1]ΣΥΓΚΕΝΤΡΩΤΙΚΟΣ!M219</f>
        <v>8009115.9500000002</v>
      </c>
      <c r="W99" s="112">
        <f>[1]ΣΥΓΚΕΝΤΡΩΤΙΚΟΣ!O12</f>
        <v>104065604.13000001</v>
      </c>
      <c r="X99" s="112">
        <f>[1]ΣΥΓΚΕΝΤΡΩΤΙΚΟΣ!O116</f>
        <v>30486260.859999999</v>
      </c>
      <c r="Y99" s="112">
        <f>[1]ΣΥΓΚΕΝΤΡΩΤΙΚΟΣ!O219</f>
        <v>8607850.2699999996</v>
      </c>
      <c r="Z99" s="112">
        <f>[1]ΣΥΓΚΕΝΤΡΩΤΙΚΟΣ!Q12</f>
        <v>185320658.95999998</v>
      </c>
      <c r="AA99" s="112">
        <f>[1]ΣΥΓΚΕΝΤΡΩΤΙΚΟΣ!Q116</f>
        <v>45003961.530000001</v>
      </c>
      <c r="AB99" s="112">
        <f>[1]ΣΥΓΚΕΝΤΡΩΤΙΚΟΣ!Q219</f>
        <v>17223082.650000002</v>
      </c>
      <c r="AC99" s="112">
        <f>[1]ΣΥΓΚΕΝΤΡΩΤΙΚΟΣ!S12</f>
        <v>100000</v>
      </c>
      <c r="AD99" s="112">
        <f>[1]ΣΥΓΚΕΝΤΡΩΤΙΚΟΣ!S116</f>
        <v>100000</v>
      </c>
      <c r="AE99" s="112">
        <f>[1]ΣΥΓΚΕΝΤΡΩΤΙΚΟΣ!S219</f>
        <v>100000</v>
      </c>
      <c r="AF99" s="112">
        <f>[1]ΣΥΓΚΕΝΤΡΩΤΙΚΟΣ!U12</f>
        <v>1947276.25</v>
      </c>
      <c r="AG99" s="112">
        <f>[1]ΣΥΓΚΕΝΤΡΩΤΙΚΟΣ!U116</f>
        <v>1768826.24</v>
      </c>
      <c r="AH99" s="112">
        <f>[1]ΣΥΓΚΕΝΤΡΩΤΙΚΟΣ!U219</f>
        <v>778938.75</v>
      </c>
    </row>
    <row r="100" spans="1:34" s="113" customFormat="1" hidden="1" x14ac:dyDescent="0.15">
      <c r="A100" s="113" t="str">
        <f>[1]ΣΥΓΚΕΝΤΡΩΤΙΚΟΣ!A13</f>
        <v>Αττική</v>
      </c>
      <c r="B100" s="114">
        <f>[1]ΣΥΓΚΕΝΤΡΩΤΙΚΟΣ!B13</f>
        <v>1313910205.55</v>
      </c>
      <c r="C100" s="114">
        <f>[1]ΣΥΓΚΕΝΤΡΩΤΙΚΟΣ!B117</f>
        <v>364790818.03000003</v>
      </c>
      <c r="D100" s="114">
        <f>[1]ΣΥΓΚΕΝΤΡΩΤΙΚΟΣ!B220</f>
        <v>125362230.65000001</v>
      </c>
      <c r="E100" s="114">
        <f>[1]ΣΥΓΚΕΝΤΡΩΤΙΚΟΣ!C13</f>
        <v>192724726.82000002</v>
      </c>
      <c r="F100" s="114">
        <f>[1]ΣΥΓΚΕΝΤΡΩΤΙΚΟΣ!C117</f>
        <v>52172044.420000002</v>
      </c>
      <c r="G100" s="114">
        <f>[1]ΣΥΓΚΕΝΤΡΩΤΙΚΟΣ!C220</f>
        <v>16160941.280000001</v>
      </c>
      <c r="H100" s="114">
        <f>[1]ΣΥΓΚΕΝΤΡΩΤΙΚΟΣ!E13</f>
        <v>246875106.75999993</v>
      </c>
      <c r="I100" s="114">
        <f>[1]ΣΥΓΚΕΝΤΡΩΤΙΚΟΣ!E117</f>
        <v>63498456.609999999</v>
      </c>
      <c r="J100" s="114">
        <f>[1]ΣΥΓΚΕΝΤΡΩΤΙΚΟΣ!E220</f>
        <v>33557645.270000003</v>
      </c>
      <c r="K100" s="114">
        <f>[1]ΣΥΓΚΕΝΤΡΩΤΙΚΟΣ!G13</f>
        <v>261658387.06000003</v>
      </c>
      <c r="L100" s="114">
        <f>[1]ΣΥΓΚΕΝΤΡΩΤΙΚΟΣ!G117</f>
        <v>62740453.869999997</v>
      </c>
      <c r="M100" s="114">
        <f>[1]ΣΥΓΚΕΝΤΡΩΤΙΚΟΣ!G220</f>
        <v>18935752.830000002</v>
      </c>
      <c r="N100" s="114">
        <f>[1]ΣΥΓΚΕΝΤΡΩΤΙΚΟΣ!I13</f>
        <v>100798411.27000001</v>
      </c>
      <c r="O100" s="114">
        <f>[1]ΣΥΓΚΕΝΤΡΩΤΙΚΟΣ!I117</f>
        <v>36705972.590000004</v>
      </c>
      <c r="P100" s="114">
        <f>[1]ΣΥΓΚΕΝΤΡΩΤΙΚΟΣ!I220</f>
        <v>9167834.879999999</v>
      </c>
      <c r="Q100" s="114">
        <f>[1]ΣΥΓΚΕΝΤΡΩΤΙΚΟΣ!K13</f>
        <v>132430070.39000002</v>
      </c>
      <c r="R100" s="114">
        <f>[1]ΣΥΓΚΕΝΤΡΩΤΙΚΟΣ!K117</f>
        <v>40696710.509999998</v>
      </c>
      <c r="S100" s="114">
        <f>[1]ΣΥΓΚΕΝΤΡΩΤΙΚΟΣ!K220</f>
        <v>13705362.270000001</v>
      </c>
      <c r="T100" s="114">
        <f>[1]ΣΥΓΚΕΝΤΡΩΤΙΚΟΣ!M13</f>
        <v>93897665.010000005</v>
      </c>
      <c r="U100" s="114">
        <f>[1]ΣΥΓΚΕΝΤΡΩΤΙΚΟΣ!M117</f>
        <v>32546865.100000001</v>
      </c>
      <c r="V100" s="114">
        <f>[1]ΣΥΓΚΕΝΤΡΩΤΙΚΟΣ!M220</f>
        <v>8009115.9500000002</v>
      </c>
      <c r="W100" s="114">
        <f>[1]ΣΥΓΚΕΝΤΡΩΤΙΚΟΣ!O13</f>
        <v>103670314.13000001</v>
      </c>
      <c r="X100" s="114">
        <f>[1]ΣΥΓΚΕΝΤΡΩΤΙΚΟΣ!O117</f>
        <v>30486260.859999999</v>
      </c>
      <c r="Y100" s="114">
        <f>[1]ΣΥΓΚΕΝΤΡΩΤΙΚΟΣ!O220</f>
        <v>8607850.2699999996</v>
      </c>
      <c r="Z100" s="114">
        <f>[1]ΣΥΓΚΕΝΤΡΩΤΙΚΟΣ!Q13</f>
        <v>179808247.85999998</v>
      </c>
      <c r="AA100" s="114">
        <f>[1]ΣΥΓΚΕΝΤΡΩΤΙΚΟΣ!Q117</f>
        <v>44075227.829999998</v>
      </c>
      <c r="AB100" s="114">
        <f>[1]ΣΥΓΚΕΝΤΡΩΤΙΚΟΣ!Q220</f>
        <v>16338789.150000002</v>
      </c>
      <c r="AC100" s="114">
        <f>[1]ΣΥΓΚΕΝΤΡΩΤΙΚΟΣ!S13</f>
        <v>100000</v>
      </c>
      <c r="AD100" s="114">
        <f>[1]ΣΥΓΚΕΝΤΡΩΤΙΚΟΣ!S117</f>
        <v>100000</v>
      </c>
      <c r="AE100" s="114">
        <f>[1]ΣΥΓΚΕΝΤΡΩΤΙΚΟΣ!S220</f>
        <v>100000</v>
      </c>
      <c r="AF100" s="114">
        <f>[1]ΣΥΓΚΕΝΤΡΩΤΙΚΟΣ!U13</f>
        <v>1947276.25</v>
      </c>
      <c r="AG100" s="114">
        <f>[1]ΣΥΓΚΕΝΤΡΩΤΙΚΟΣ!U117</f>
        <v>1768826.24</v>
      </c>
      <c r="AH100" s="114">
        <f>[1]ΣΥΓΚΕΝΤΡΩΤΙΚΟΣ!U220</f>
        <v>778938.75</v>
      </c>
    </row>
    <row r="101" spans="1:34" s="113" customFormat="1" hidden="1" x14ac:dyDescent="0.15">
      <c r="A101" s="113" t="str">
        <f>[1]ΣΥΓΚΕΝΤΡΩΤΙΚΟΣ!A14</f>
        <v>Ν. Αιγαίο</v>
      </c>
      <c r="B101" s="114">
        <f>[1]ΣΥΓΚΕΝΤΡΩΤΙΚΟΣ!B14</f>
        <v>13914239.210000001</v>
      </c>
      <c r="C101" s="114">
        <f>[1]ΣΥΓΚΕΝΤΡΩΤΙΚΟΣ!B118</f>
        <v>2155059.7199999997</v>
      </c>
      <c r="D101" s="114">
        <f>[1]ΣΥΓΚΕΝΤΡΩΤΙΚΟΣ!B221</f>
        <v>1386468.43</v>
      </c>
      <c r="E101" s="114">
        <f>[1]ΣΥΓΚΕΝΤΡΩΤΙΚΟΣ!C14</f>
        <v>2717484.38</v>
      </c>
      <c r="F101" s="114">
        <f>[1]ΣΥΓΚΕΝΤΡΩΤΙΚΟΣ!C118</f>
        <v>275352.2</v>
      </c>
      <c r="G101" s="114">
        <f>[1]ΣΥΓΚΕΝΤΡΩΤΙΚΟΣ!C221</f>
        <v>237852.2</v>
      </c>
      <c r="H101" s="114">
        <f>[1]ΣΥΓΚΕΝΤΡΩΤΙΚΟΣ!E14</f>
        <v>814520.26</v>
      </c>
      <c r="I101" s="114">
        <f>[1]ΣΥΓΚΕΝΤΡΩΤΙΚΟΣ!E118</f>
        <v>0</v>
      </c>
      <c r="J101" s="114">
        <f>[1]ΣΥΓΚΕΝΤΡΩΤΙΚΟΣ!E221</f>
        <v>0</v>
      </c>
      <c r="K101" s="114">
        <f>[1]ΣΥΓΚΕΝΤΡΩΤΙΚΟΣ!G14</f>
        <v>1266533.45</v>
      </c>
      <c r="L101" s="114">
        <f>[1]ΣΥΓΚΕΝΤΡΩΤΙΚΟΣ!G118</f>
        <v>351500.79999999999</v>
      </c>
      <c r="M101" s="114">
        <f>[1]ΣΥΓΚΕΝΤΡΩΤΙΚΟΣ!G221</f>
        <v>0</v>
      </c>
      <c r="N101" s="114">
        <f>[1]ΣΥΓΚΕΝΤΡΩΤΙΚΟΣ!I14</f>
        <v>80340</v>
      </c>
      <c r="O101" s="114">
        <f>[1]ΣΥΓΚΕΝΤΡΩΤΙΚΟΣ!I118</f>
        <v>39840</v>
      </c>
      <c r="P101" s="114">
        <f>[1]ΣΥΓΚΕΝΤΡΩΤΙΚΟΣ!I221</f>
        <v>0</v>
      </c>
      <c r="Q101" s="114">
        <f>[1]ΣΥΓΚΕΝΤΡΩΤΙΚΟΣ!K14</f>
        <v>2280033.85</v>
      </c>
      <c r="R101" s="114">
        <f>[1]ΣΥΓΚΕΝΤΡΩΤΙΚΟΣ!K118</f>
        <v>437452.85</v>
      </c>
      <c r="S101" s="114">
        <f>[1]ΣΥΓΚΕΝΤΡΩΤΙΚΟΣ!K221</f>
        <v>264322.73</v>
      </c>
      <c r="T101" s="114">
        <f>[1]ΣΥΓΚΕΝΤΡΩΤΙΚΟΣ!M14</f>
        <v>847626.17</v>
      </c>
      <c r="U101" s="114">
        <f>[1]ΣΥΓΚΕΝΤΡΩΤΙΚΟΣ!M118</f>
        <v>122180.17</v>
      </c>
      <c r="V101" s="114">
        <f>[1]ΣΥΓΚΕΝΤΡΩΤΙΚΟΣ!M221</f>
        <v>0</v>
      </c>
      <c r="W101" s="114">
        <f>[1]ΣΥΓΚΕΝΤΡΩΤΙΚΟΣ!O14</f>
        <v>395290</v>
      </c>
      <c r="X101" s="114">
        <f>[1]ΣΥΓΚΕΝΤΡΩΤΙΚΟΣ!O118</f>
        <v>0</v>
      </c>
      <c r="Y101" s="114">
        <f>[1]ΣΥΓΚΕΝΤΡΩΤΙΚΟΣ!O221</f>
        <v>0</v>
      </c>
      <c r="Z101" s="114">
        <f>[1]ΣΥΓΚΕΝΤΡΩΤΙΚΟΣ!Q14</f>
        <v>5512411.1000000006</v>
      </c>
      <c r="AA101" s="114">
        <f>[1]ΣΥΓΚΕΝΤΡΩΤΙΚΟΣ!Q118</f>
        <v>928733.7</v>
      </c>
      <c r="AB101" s="114">
        <f>[1]ΣΥΓΚΕΝΤΡΩΤΙΚΟΣ!Q221</f>
        <v>884293.5</v>
      </c>
      <c r="AC101" s="114">
        <f>[1]ΣΥΓΚΕΝΤΡΩΤΙΚΟΣ!S14</f>
        <v>0</v>
      </c>
      <c r="AD101" s="114">
        <f>[1]ΣΥΓΚΕΝΤΡΩΤΙΚΟΣ!S118</f>
        <v>0</v>
      </c>
      <c r="AE101" s="114">
        <f>[1]ΣΥΓΚΕΝΤΡΩΤΙΚΟΣ!S221</f>
        <v>0</v>
      </c>
      <c r="AF101" s="114">
        <f>[1]ΣΥΓΚΕΝΤΡΩΤΙΚΟΣ!U14</f>
        <v>0</v>
      </c>
      <c r="AG101" s="114">
        <f>[1]ΣΥΓΚΕΝΤΡΩΤΙΚΟΣ!U118</f>
        <v>0</v>
      </c>
      <c r="AH101" s="114">
        <f>[1]ΣΥΓΚΕΝΤΡΩΤΙΚΟΣ!U221</f>
        <v>0</v>
      </c>
    </row>
    <row r="102" spans="1:34" hidden="1" x14ac:dyDescent="0.15">
      <c r="A102" s="97" t="str">
        <f>[1]ΣΥΓΚΕΝΤΡΩΤΙΚΟΣ!A15</f>
        <v>ΕΔΚ (Α κύκλος)- ΠΑΠ</v>
      </c>
      <c r="B102" s="112">
        <f>[1]ΣΥΓΚΕΝΤΡΩΤΙΚΟΣ!B15</f>
        <v>593465458.96999991</v>
      </c>
      <c r="C102" s="112">
        <f>[1]ΣΥΓΚΕΝΤΡΩΤΙΚΟΣ!B119</f>
        <v>315842786.39999992</v>
      </c>
      <c r="D102" s="112">
        <f>[1]ΣΥΓΚΕΝΤΡΩΤΙΚΟΣ!B222</f>
        <v>113953378.72000003</v>
      </c>
      <c r="E102" s="112">
        <f>[1]ΣΥΓΚΕΝΤΡΩΤΙΚΟΣ!C15</f>
        <v>83937001.920000002</v>
      </c>
      <c r="F102" s="112">
        <f>[1]ΣΥΓΚΕΝΤΡΩΤΙΚΟΣ!C119</f>
        <v>41443874.160000004</v>
      </c>
      <c r="G102" s="112">
        <f>[1]ΣΥΓΚΕΝΤΡΩΤΙΚΟΣ!C222</f>
        <v>13927287.619999999</v>
      </c>
      <c r="H102" s="112">
        <f>[1]ΣΥΓΚΕΝΤΡΩΤΙΚΟΣ!E15</f>
        <v>126216565.29000001</v>
      </c>
      <c r="I102" s="112">
        <f>[1]ΣΥΓΚΕΝΤΡΩΤΙΚΟΣ!E119</f>
        <v>60815327.280000001</v>
      </c>
      <c r="J102" s="112">
        <f>[1]ΣΥΓΚΕΝΤΡΩΤΙΚΟΣ!E222</f>
        <v>32553598.730000004</v>
      </c>
      <c r="K102" s="112">
        <f>[1]ΣΥΓΚΕΝΤΡΩΤΙΚΟΣ!G15</f>
        <v>128371520.8</v>
      </c>
      <c r="L102" s="112">
        <f>[1]ΣΥΓΚΕΝΤΡΩΤΙΚΟΣ!G119</f>
        <v>59090880.839999996</v>
      </c>
      <c r="M102" s="112">
        <f>[1]ΣΥΓΚΕΝΤΡΩΤΙΚΟΣ!G222</f>
        <v>17560902.530000001</v>
      </c>
      <c r="N102" s="112">
        <f>[1]ΣΥΓΚΕΝΤΡΩΤΙΚΟΣ!I15</f>
        <v>45207254.840000004</v>
      </c>
      <c r="O102" s="112">
        <f>[1]ΣΥΓΚΕΝΤΡΩΤΙΚΟΣ!I119</f>
        <v>24678212.629999999</v>
      </c>
      <c r="P102" s="112">
        <f>[1]ΣΥΓΚΕΝΤΡΩΤΙΚΟΣ!I222</f>
        <v>6846729.7799999993</v>
      </c>
      <c r="Q102" s="112">
        <f>[1]ΣΥΓΚΕΝΤΡΩΤΙΚΟΣ!K15</f>
        <v>63246278.400000006</v>
      </c>
      <c r="R102" s="112">
        <f>[1]ΣΥΓΚΕΝΤΡΩΤΙΚΟΣ!K119</f>
        <v>32625518.07</v>
      </c>
      <c r="S102" s="112">
        <f>[1]ΣΥΓΚΕΝΤΡΩΤΙΚΟΣ!K222</f>
        <v>12513686.240000002</v>
      </c>
      <c r="T102" s="112">
        <f>[1]ΣΥΓΚΕΝΤΡΩΤΙΚΟΣ!M15</f>
        <v>33806089.810000002</v>
      </c>
      <c r="U102" s="112">
        <f>[1]ΣΥΓΚΕΝΤΡΩΤΙΚΟΣ!M119</f>
        <v>30212521.810000002</v>
      </c>
      <c r="V102" s="112">
        <f>[1]ΣΥΓΚΕΝΤΡΩΤΙΚΟΣ!M222</f>
        <v>7609505.9500000002</v>
      </c>
      <c r="W102" s="112">
        <f>[1]ΣΥΓΚΕΝΤΡΩΤΙΚΟΣ!O15</f>
        <v>37320494.840000004</v>
      </c>
      <c r="X102" s="112">
        <f>[1]ΣΥΓΚΕΝΤΡΩΤΙΚΟΣ!O119</f>
        <v>27911721.399999999</v>
      </c>
      <c r="Y102" s="112">
        <f>[1]ΣΥΓΚΕΝΤΡΩΤΙΚΟΣ!O222</f>
        <v>7282547.2999999998</v>
      </c>
      <c r="Z102" s="112">
        <f>[1]ΣΥΓΚΕΝΤΡΩΤΙΚΟΣ!Q15</f>
        <v>75360253.069999993</v>
      </c>
      <c r="AA102" s="112">
        <f>[1]ΣΥΓΚΕΝΤΡΩΤΙΚΟΣ!Q119</f>
        <v>39064730.210000001</v>
      </c>
      <c r="AB102" s="112">
        <f>[1]ΣΥΓΚΕΝΤΡΩΤΙΚΟΣ!Q222</f>
        <v>15659120.570000002</v>
      </c>
      <c r="AC102" s="112">
        <f>[1]ΣΥΓΚΕΝΤΡΩΤΙΚΟΣ!S15</f>
        <v>0</v>
      </c>
      <c r="AD102" s="112">
        <f>[1]ΣΥΓΚΕΝΤΡΩΤΙΚΟΣ!S119</f>
        <v>0</v>
      </c>
      <c r="AE102" s="112">
        <f>[1]ΣΥΓΚΕΝΤΡΩΤΙΚΟΣ!S222</f>
        <v>0</v>
      </c>
      <c r="AF102" s="112">
        <f>[1]ΣΥΓΚΕΝΤΡΩΤΙΚΟΣ!U15</f>
        <v>0</v>
      </c>
      <c r="AG102" s="112">
        <f>[1]ΣΥΓΚΕΝΤΡΩΤΙΚΟΣ!U119</f>
        <v>0</v>
      </c>
      <c r="AH102" s="112">
        <f>[1]ΣΥΓΚΕΝΤΡΩΤΙΚΟΣ!U222</f>
        <v>0</v>
      </c>
    </row>
    <row r="103" spans="1:34" hidden="1" x14ac:dyDescent="0.15">
      <c r="A103" s="97" t="str">
        <f>[1]ΣΥΓΚΕΝΤΡΩΤΙΚΟΣ!A16</f>
        <v>Αττική</v>
      </c>
      <c r="B103" s="112">
        <f>[1]ΣΥΓΚΕΝΤΡΩΤΙΚΟΣ!B16</f>
        <v>587390609.3499999</v>
      </c>
      <c r="C103" s="112">
        <f>[1]ΣΥΓΚΕΝΤΡΩΤΙΚΟΣ!B120</f>
        <v>314201540.37999994</v>
      </c>
      <c r="D103" s="112">
        <f>[1]ΣΥΓΚΕΝΤΡΩΤΙΚΟΣ!B223</f>
        <v>112783008.79000002</v>
      </c>
      <c r="E103" s="112">
        <f>[1]ΣΥΓΚΕΝΤΡΩΤΙΚΟΣ!C16</f>
        <v>82555328.219999999</v>
      </c>
      <c r="F103" s="112">
        <f>[1]ΣΥΓΚΕΝΤΡΩΤΙΚΟΣ!C120</f>
        <v>41168521.960000001</v>
      </c>
      <c r="G103" s="112">
        <f>[1]ΣΥΓΚΕΝΤΡΩΤΙΚΟΣ!C223</f>
        <v>13689435.42</v>
      </c>
      <c r="H103" s="112">
        <f>[1]ΣΥΓΚΕΝΤΡΩΤΙΚΟΣ!E16</f>
        <v>125876705.29000001</v>
      </c>
      <c r="I103" s="112">
        <f>[1]ΣΥΓΚΕΝΤΡΩΤΙΚΟΣ!E120</f>
        <v>60815327.280000001</v>
      </c>
      <c r="J103" s="112">
        <f>[1]ΣΥΓΚΕΝΤΡΩΤΙΚΟΣ!E223</f>
        <v>32553598.730000004</v>
      </c>
      <c r="K103" s="112">
        <f>[1]ΣΥΓΚΕΝΤΡΩΤΙΚΟΣ!G16</f>
        <v>128235645</v>
      </c>
      <c r="L103" s="112">
        <f>[1]ΣΥΓΚΕΝΤΡΩΤΙΚΟΣ!G120</f>
        <v>59039380.039999999</v>
      </c>
      <c r="M103" s="112">
        <f>[1]ΣΥΓΚΕΝΤΡΩΤΙΚΟΣ!G223</f>
        <v>17560902.530000001</v>
      </c>
      <c r="N103" s="112">
        <f>[1]ΣΥΓΚΕΝΤΡΩΤΙΚΟΣ!I16</f>
        <v>45126914.840000004</v>
      </c>
      <c r="O103" s="112">
        <f>[1]ΣΥΓΚΕΝΤΡΩΤΙΚΟΣ!I120</f>
        <v>24638372.629999999</v>
      </c>
      <c r="P103" s="112">
        <f>[1]ΣΥΓΚΕΝΤΡΩΤΙΚΟΣ!I223</f>
        <v>6846729.7799999993</v>
      </c>
      <c r="Q103" s="112">
        <f>[1]ΣΥΓΚΕΝΤΡΩΤΙΚΟΣ!K16</f>
        <v>61582512.950000003</v>
      </c>
      <c r="R103" s="112">
        <f>[1]ΣΥΓΚΕΝΤΡΩΤΙΚΟΣ!K120</f>
        <v>32188065.219999999</v>
      </c>
      <c r="S103" s="112">
        <f>[1]ΣΥΓΚΕΝΤΡΩΤΙΚΟΣ!K223</f>
        <v>12249363.510000002</v>
      </c>
      <c r="T103" s="112">
        <f>[1]ΣΥΓΚΕΝΤΡΩΤΙΚΟΣ!M16</f>
        <v>33683909.640000001</v>
      </c>
      <c r="U103" s="112">
        <f>[1]ΣΥΓΚΕΝΤΡΩΤΙΚΟΣ!M120</f>
        <v>30090341.640000001</v>
      </c>
      <c r="V103" s="112">
        <f>[1]ΣΥΓΚΕΝΤΡΩΤΙΚΟΣ!M223</f>
        <v>7609505.9500000002</v>
      </c>
      <c r="W103" s="112">
        <f>[1]ΣΥΓΚΕΝΤΡΩΤΙΚΟΣ!O16</f>
        <v>37320494.840000004</v>
      </c>
      <c r="X103" s="112">
        <f>[1]ΣΥΓΚΕΝΤΡΩΤΙΚΟΣ!O120</f>
        <v>27911721.399999999</v>
      </c>
      <c r="Y103" s="112">
        <f>[1]ΣΥΓΚΕΝΤΡΩΤΙΚΟΣ!O223</f>
        <v>7282547.2999999998</v>
      </c>
      <c r="Z103" s="112">
        <f>[1]ΣΥΓΚΕΝΤΡΩΤΙΚΟΣ!Q16</f>
        <v>73009098.569999993</v>
      </c>
      <c r="AA103" s="112">
        <f>[1]ΣΥΓΚΕΝΤΡΩΤΙΚΟΣ!Q120</f>
        <v>38349810.210000001</v>
      </c>
      <c r="AB103" s="112">
        <f>[1]ΣΥΓΚΕΝΤΡΩΤΙΚΟΣ!Q223</f>
        <v>14990925.570000002</v>
      </c>
      <c r="AC103" s="112">
        <f>[1]ΣΥΓΚΕΝΤΡΩΤΙΚΟΣ!S16</f>
        <v>0</v>
      </c>
      <c r="AD103" s="112">
        <f>[1]ΣΥΓΚΕΝΤΡΩΤΙΚΟΣ!S120</f>
        <v>0</v>
      </c>
      <c r="AE103" s="112">
        <f>[1]ΣΥΓΚΕΝΤΡΩΤΙΚΟΣ!S223</f>
        <v>0</v>
      </c>
      <c r="AF103" s="112">
        <f>[1]ΣΥΓΚΕΝΤΡΩΤΙΚΟΣ!U16</f>
        <v>0</v>
      </c>
      <c r="AG103" s="112">
        <f>[1]ΣΥΓΚΕΝΤΡΩΤΙΚΟΣ!U120</f>
        <v>0</v>
      </c>
      <c r="AH103" s="112">
        <f>[1]ΣΥΓΚΕΝΤΡΩΤΙΚΟΣ!U223</f>
        <v>0</v>
      </c>
    </row>
    <row r="104" spans="1:34" hidden="1" x14ac:dyDescent="0.15">
      <c r="A104" s="97" t="str">
        <f>[1]ΣΥΓΚΕΝΤΡΩΤΙΚΟΣ!A17</f>
        <v>Ν.Αιγαίο</v>
      </c>
      <c r="B104" s="112">
        <f>[1]ΣΥΓΚΕΝΤΡΩΤΙΚΟΣ!B17</f>
        <v>6074849.6200000001</v>
      </c>
      <c r="C104" s="112">
        <f>[1]ΣΥΓΚΕΝΤΡΩΤΙΚΟΣ!B121</f>
        <v>1641246.02</v>
      </c>
      <c r="D104" s="112">
        <f>[1]ΣΥΓΚΕΝΤΡΩΤΙΚΟΣ!B224</f>
        <v>1170369.93</v>
      </c>
      <c r="E104" s="112">
        <f>[1]ΣΥΓΚΕΝΤΡΩΤΙΚΟΣ!C17</f>
        <v>1381673.7</v>
      </c>
      <c r="F104" s="112">
        <f>[1]ΣΥΓΚΕΝΤΡΩΤΙΚΟΣ!C121</f>
        <v>275352.2</v>
      </c>
      <c r="G104" s="112">
        <f>[1]ΣΥΓΚΕΝΤΡΩΤΙΚΟΣ!C224</f>
        <v>237852.2</v>
      </c>
      <c r="H104" s="112">
        <f>[1]ΣΥΓΚΕΝΤΡΩΤΙΚΟΣ!E17</f>
        <v>339860</v>
      </c>
      <c r="I104" s="112">
        <f>[1]ΣΥΓΚΕΝΤΡΩΤΙΚΟΣ!E121</f>
        <v>0</v>
      </c>
      <c r="J104" s="112">
        <f>[1]ΣΥΓΚΕΝΤΡΩΤΙΚΟΣ!E224</f>
        <v>0</v>
      </c>
      <c r="K104" s="112">
        <f>[1]ΣΥΓΚΕΝΤΡΩΤΙΚΟΣ!G17</f>
        <v>135875.79999999999</v>
      </c>
      <c r="L104" s="112">
        <f>[1]ΣΥΓΚΕΝΤΡΩΤΙΚΟΣ!G121</f>
        <v>51500.800000000003</v>
      </c>
      <c r="M104" s="112">
        <f>[1]ΣΥΓΚΕΝΤΡΩΤΙΚΟΣ!G224</f>
        <v>0</v>
      </c>
      <c r="N104" s="112">
        <f>[1]ΣΥΓΚΕΝΤΡΩΤΙΚΟΣ!I17</f>
        <v>80340</v>
      </c>
      <c r="O104" s="112">
        <f>[1]ΣΥΓΚΕΝΤΡΩΤΙΚΟΣ!I121</f>
        <v>39840</v>
      </c>
      <c r="P104" s="112">
        <f>[1]ΣΥΓΚΕΝΤΡΩΤΙΚΟΣ!I224</f>
        <v>0</v>
      </c>
      <c r="Q104" s="112">
        <f>[1]ΣΥΓΚΕΝΤΡΩΤΙΚΟΣ!K17</f>
        <v>1663765.45</v>
      </c>
      <c r="R104" s="112">
        <f>[1]ΣΥΓΚΕΝΤΡΩΤΙΚΟΣ!K121</f>
        <v>437452.85</v>
      </c>
      <c r="S104" s="112">
        <f>[1]ΣΥΓΚΕΝΤΡΩΤΙΚΟΣ!K224</f>
        <v>264322.73</v>
      </c>
      <c r="T104" s="112">
        <f>[1]ΣΥΓΚΕΝΤΡΩΤΙΚΟΣ!M17</f>
        <v>122180.17</v>
      </c>
      <c r="U104" s="112">
        <f>[1]ΣΥΓΚΕΝΤΡΩΤΙΚΟΣ!M121</f>
        <v>122180.17</v>
      </c>
      <c r="V104" s="112">
        <f>[1]ΣΥΓΚΕΝΤΡΩΤΙΚΟΣ!M224</f>
        <v>0</v>
      </c>
      <c r="W104" s="112">
        <f>[1]ΣΥΓΚΕΝΤΡΩΤΙΚΟΣ!O17</f>
        <v>0</v>
      </c>
      <c r="X104" s="112">
        <f>[1]ΣΥΓΚΕΝΤΡΩΤΙΚΟΣ!O121</f>
        <v>0</v>
      </c>
      <c r="Y104" s="112">
        <f>[1]ΣΥΓΚΕΝΤΡΩΤΙΚΟΣ!O224</f>
        <v>0</v>
      </c>
      <c r="Z104" s="112">
        <f>[1]ΣΥΓΚΕΝΤΡΩΤΙΚΟΣ!Q17</f>
        <v>2351154.5</v>
      </c>
      <c r="AA104" s="112">
        <f>[1]ΣΥΓΚΕΝΤΡΩΤΙΚΟΣ!Q121</f>
        <v>714920</v>
      </c>
      <c r="AB104" s="112">
        <f>[1]ΣΥΓΚΕΝΤΡΩΤΙΚΟΣ!Q224</f>
        <v>668195</v>
      </c>
      <c r="AC104" s="112">
        <f>[1]ΣΥΓΚΕΝΤΡΩΤΙΚΟΣ!S17</f>
        <v>0</v>
      </c>
      <c r="AD104" s="112">
        <f>[1]ΣΥΓΚΕΝΤΡΩΤΙΚΟΣ!S121</f>
        <v>0</v>
      </c>
      <c r="AE104" s="112">
        <f>[1]ΣΥΓΚΕΝΤΡΩΤΙΚΟΣ!S224</f>
        <v>0</v>
      </c>
      <c r="AF104" s="112">
        <f>[1]ΣΥΓΚΕΝΤΡΩΤΙΚΟΣ!U17</f>
        <v>0</v>
      </c>
      <c r="AG104" s="112">
        <f>[1]ΣΥΓΚΕΝΤΡΩΤΙΚΟΣ!U121</f>
        <v>0</v>
      </c>
      <c r="AH104" s="112">
        <f>[1]ΣΥΓΚΕΝΤΡΩΤΙΚΟΣ!U224</f>
        <v>0</v>
      </c>
    </row>
    <row r="105" spans="1:34" hidden="1" x14ac:dyDescent="0.15">
      <c r="A105" s="97" t="str">
        <f>[1]ΣΥΓΚΕΝΤΡΩΤΙΚΟΣ!A18</f>
        <v>ΕΔΚ (Β κύκλος)- ΠΑΠ</v>
      </c>
      <c r="B105" s="112">
        <f>[1]ΣΥΓΚΕΝΤΡΩΤΙΚΟΣ!B18</f>
        <v>629296152.56000006</v>
      </c>
      <c r="C105" s="112">
        <f>[1]ΣΥΓΚΕΝΤΡΩΤΙΚΟΣ!B122</f>
        <v>92091315.689999998</v>
      </c>
      <c r="D105" s="112">
        <f>[1]ΣΥΓΚΕΝΤΡΩΤΙΚΟΣ!B225</f>
        <v>2193800.5999999996</v>
      </c>
      <c r="E105" s="112">
        <f>[1]ΣΥΓΚΕΝΤΡΩΤΙΚΟΣ!C18</f>
        <v>95062898.020000041</v>
      </c>
      <c r="F105" s="112">
        <f>[1]ΣΥΓΚΕΝΤΡΩΤΙΚΟΣ!C122</f>
        <v>13123912.25</v>
      </c>
      <c r="G105" s="112">
        <f>[1]ΣΥΓΚΕΝΤΡΩΤΙΚΟΣ!C225</f>
        <v>0</v>
      </c>
      <c r="H105" s="112">
        <f>[1]ΣΥΓΚΕΝΤΡΩΤΙΚΟΣ!E18</f>
        <v>117498494.39999995</v>
      </c>
      <c r="I105" s="112">
        <f>[1]ΣΥΓΚΕΝΤΡΩΤΙΚΟΣ!E122</f>
        <v>17105900.149999999</v>
      </c>
      <c r="J105" s="112">
        <f>[1]ΣΥΓΚΕΝΤΡΩΤΙΚΟΣ!E225</f>
        <v>0</v>
      </c>
      <c r="K105" s="112">
        <f>[1]ΣΥΓΚΕΝΤΡΩΤΙΚΟΣ!G18</f>
        <v>129947890.88000003</v>
      </c>
      <c r="L105" s="112">
        <f>[1]ΣΥΓΚΕΝΤΡΩΤΙΚΟΣ!G122</f>
        <v>22221183.300000001</v>
      </c>
      <c r="M105" s="112">
        <f>[1]ΣΥΓΚΕΝΤΡΩΤΙΚΟΣ!G225</f>
        <v>1374850.3</v>
      </c>
      <c r="N105" s="112">
        <f>[1]ΣΥΓΚΕΝΤΡΩΤΙΚΟΣ!I18</f>
        <v>38804474.68</v>
      </c>
      <c r="O105" s="112">
        <f>[1]ΣΥΓΚΕΝΤΡΩΤΙΚΟΣ!I122</f>
        <v>6685253.2999999998</v>
      </c>
      <c r="P105" s="112">
        <f>[1]ΣΥΓΚΕΝΤΡΩΤΙΚΟΣ!I225</f>
        <v>768950</v>
      </c>
      <c r="Q105" s="112">
        <f>[1]ΣΥΓΚΕΝΤΡΩΤΙΚΟΣ!K18</f>
        <v>62859180.560000002</v>
      </c>
      <c r="R105" s="112">
        <f>[1]ΣΥΓΚΕΝΤΡΩΤΙΚΟΣ!K122</f>
        <v>7171536.7300000004</v>
      </c>
      <c r="S105" s="112">
        <f>[1]ΣΥΓΚΕΝΤΡΩΤΙΚΟΣ!K225</f>
        <v>0</v>
      </c>
      <c r="T105" s="112">
        <f>[1]ΣΥΓΚΕΝΤΡΩΤΙΚΟΣ!M18</f>
        <v>58482677.939999998</v>
      </c>
      <c r="U105" s="112">
        <f>[1]ΣΥΓΚΕΝΤΡΩΤΙΚΟΣ!M122</f>
        <v>7227858.5199999996</v>
      </c>
      <c r="V105" s="112">
        <f>[1]ΣΥΓΚΕΝΤΡΩΤΙΚΟΣ!M225</f>
        <v>0</v>
      </c>
      <c r="W105" s="112">
        <f>[1]ΣΥΓΚΕΝΤΡΩΤΙΚΟΣ!O18</f>
        <v>49689170.590000011</v>
      </c>
      <c r="X105" s="112">
        <f>[1]ΣΥΓΚΕΝΤΡΩΤΙΚΟΣ!O122</f>
        <v>6331627.2300000004</v>
      </c>
      <c r="Y105" s="112">
        <f>[1]ΣΥΓΚΕΝΤΡΩΤΙΚΟΣ!O225</f>
        <v>0</v>
      </c>
      <c r="Z105" s="112">
        <f>[1]ΣΥΓΚΕΝΤΡΩΤΙΚΟΣ!Q18</f>
        <v>76951365.489999995</v>
      </c>
      <c r="AA105" s="112">
        <f>[1]ΣΥΓΚΕΝΤΡΩΤΙΚΟΣ!Q122</f>
        <v>12224044.210000001</v>
      </c>
      <c r="AB105" s="112">
        <f>[1]ΣΥΓΚΕΝΤΡΩΤΙΚΟΣ!Q225</f>
        <v>50000.3</v>
      </c>
      <c r="AC105" s="112">
        <f>[1]ΣΥΓΚΕΝΤΡΩΤΙΚΟΣ!S18</f>
        <v>0</v>
      </c>
      <c r="AD105" s="112">
        <f>[1]ΣΥΓΚΕΝΤΡΩΤΙΚΟΣ!S122</f>
        <v>0</v>
      </c>
      <c r="AE105" s="112">
        <f>[1]ΣΥΓΚΕΝΤΡΩΤΙΚΟΣ!S225</f>
        <v>0</v>
      </c>
      <c r="AF105" s="112">
        <f>[1]ΣΥΓΚΕΝΤΡΩΤΙΚΟΣ!U18</f>
        <v>0</v>
      </c>
      <c r="AG105" s="112">
        <f>[1]ΣΥΓΚΕΝΤΡΩΤΙΚΟΣ!U122</f>
        <v>0</v>
      </c>
      <c r="AH105" s="112">
        <f>[1]ΣΥΓΚΕΝΤΡΩΤΙΚΟΣ!U225</f>
        <v>0</v>
      </c>
    </row>
    <row r="106" spans="1:34" hidden="1" x14ac:dyDescent="0.15">
      <c r="A106" s="97" t="str">
        <f>[1]ΣΥΓΚΕΝΤΡΩΤΙΚΟΣ!A19</f>
        <v>Αττική</v>
      </c>
      <c r="B106" s="112">
        <f>[1]ΣΥΓΚΕΝΤΡΩΤΙΚΟΣ!B19</f>
        <v>623381865.67000008</v>
      </c>
      <c r="C106" s="112">
        <f>[1]ΣΥΓΚΕΝΤΡΩΤΙΚΟΣ!B123</f>
        <v>91342877.789999992</v>
      </c>
      <c r="D106" s="112">
        <f>[1]ΣΥΓΚΕΝΤΡΩΤΙΚΟΣ!B226</f>
        <v>2193800.5999999996</v>
      </c>
      <c r="E106" s="112">
        <f>[1]ΣΥΓΚΕΝΤΡΩΤΙΚΟΣ!C19</f>
        <v>93727087.340000033</v>
      </c>
      <c r="F106" s="112">
        <f>[1]ΣΥΓΚΕΝΤΡΩΤΙΚΟΣ!C123</f>
        <v>12936524.75</v>
      </c>
      <c r="G106" s="112">
        <f>[1]ΣΥΓΚΕΝΤΡΩΤΙΚΟΣ!C226</f>
        <v>0</v>
      </c>
      <c r="H106" s="112">
        <f>[1]ΣΥΓΚΕΝΤΡΩΤΙΚΟΣ!E19</f>
        <v>117023834.13999994</v>
      </c>
      <c r="I106" s="112">
        <f>[1]ΣΥΓΚΕΝΤΡΩΤΙΚΟΣ!E123</f>
        <v>17105900.149999999</v>
      </c>
      <c r="J106" s="112">
        <f>[1]ΣΥΓΚΕΝΤΡΩΤΙΚΟΣ!E226</f>
        <v>0</v>
      </c>
      <c r="K106" s="112">
        <f>[1]ΣΥΓΚΕΝΤΡΩΤΙΚΟΣ!G19</f>
        <v>129117233.23000002</v>
      </c>
      <c r="L106" s="112">
        <f>[1]ΣΥΓΚΕΝΤΡΩΤΙΚΟΣ!G123</f>
        <v>22158105.300000001</v>
      </c>
      <c r="M106" s="112">
        <f>[1]ΣΥΓΚΕΝΤΡΩΤΙΚΟΣ!G226</f>
        <v>1374850.3</v>
      </c>
      <c r="N106" s="112">
        <f>[1]ΣΥΓΚΕΝΤΡΩΤΙΚΟΣ!I19</f>
        <v>38804474.68</v>
      </c>
      <c r="O106" s="112">
        <f>[1]ΣΥΓΚΕΝΤΡΩΤΙΚΟΣ!I123</f>
        <v>6685253.2999999998</v>
      </c>
      <c r="P106" s="112">
        <f>[1]ΣΥΓΚΕΝΤΡΩΤΙΚΟΣ!I226</f>
        <v>768950</v>
      </c>
      <c r="Q106" s="112">
        <f>[1]ΣΥΓΚΕΝΤΡΩΤΙΚΟΣ!K19</f>
        <v>62242912.160000004</v>
      </c>
      <c r="R106" s="112">
        <f>[1]ΣΥΓΚΕΝΤΡΩΤΙΚΟΣ!K123</f>
        <v>6930708.3300000001</v>
      </c>
      <c r="S106" s="112">
        <f>[1]ΣΥΓΚΕΝΤΡΩΤΙΚΟΣ!K226</f>
        <v>0</v>
      </c>
      <c r="T106" s="112">
        <f>[1]ΣΥΓΚΕΝΤΡΩΤΙΚΟΣ!M19</f>
        <v>57757231.939999998</v>
      </c>
      <c r="U106" s="112">
        <f>[1]ΣΥΓΚΕΝΤΡΩΤΙΚΟΣ!M123</f>
        <v>7227858.5199999996</v>
      </c>
      <c r="V106" s="112">
        <f>[1]ΣΥΓΚΕΝΤΡΩΤΙΚΟΣ!M226</f>
        <v>0</v>
      </c>
      <c r="W106" s="112">
        <f>[1]ΣΥΓΚΕΝΤΡΩΤΙΚΟΣ!O19</f>
        <v>49689170.590000011</v>
      </c>
      <c r="X106" s="112">
        <f>[1]ΣΥΓΚΕΝΤΡΩΤΙΚΟΣ!O123</f>
        <v>6331627.2300000004</v>
      </c>
      <c r="Y106" s="112">
        <f>[1]ΣΥΓΚΕΝΤΡΩΤΙΚΟΣ!O226</f>
        <v>0</v>
      </c>
      <c r="Z106" s="112">
        <f>[1]ΣΥΓΚΕΝΤΡΩΤΙΚΟΣ!Q19</f>
        <v>75019921.589999989</v>
      </c>
      <c r="AA106" s="112">
        <f>[1]ΣΥΓΚΕΝΤΡΩΤΙΚΟΣ!Q123</f>
        <v>11966900.210000001</v>
      </c>
      <c r="AB106" s="112">
        <f>[1]ΣΥΓΚΕΝΤΡΩΤΙΚΟΣ!Q226</f>
        <v>50000.3</v>
      </c>
      <c r="AC106" s="112">
        <f>[1]ΣΥΓΚΕΝΤΡΩΤΙΚΟΣ!S19</f>
        <v>0</v>
      </c>
      <c r="AD106" s="112">
        <f>[1]ΣΥΓΚΕΝΤΡΩΤΙΚΟΣ!S123</f>
        <v>0</v>
      </c>
      <c r="AE106" s="112">
        <f>[1]ΣΥΓΚΕΝΤΡΩΤΙΚΟΣ!S226</f>
        <v>0</v>
      </c>
      <c r="AF106" s="112">
        <f>[1]ΣΥΓΚΕΝΤΡΩΤΙΚΟΣ!U19</f>
        <v>0</v>
      </c>
      <c r="AG106" s="112">
        <f>[1]ΣΥΓΚΕΝΤΡΩΤΙΚΟΣ!U123</f>
        <v>0</v>
      </c>
      <c r="AH106" s="112">
        <f>[1]ΣΥΓΚΕΝΤΡΩΤΙΚΟΣ!U226</f>
        <v>0</v>
      </c>
    </row>
    <row r="107" spans="1:34" hidden="1" x14ac:dyDescent="0.15">
      <c r="A107" s="97" t="str">
        <f>[1]ΣΥΓΚΕΝΤΡΩΤΙΚΟΣ!A20</f>
        <v>Ν.Αιγαίο</v>
      </c>
      <c r="B107" s="112">
        <f>[1]ΣΥΓΚΕΝΤΡΩΤΙΚΟΣ!B20</f>
        <v>5914286.8900000006</v>
      </c>
      <c r="C107" s="112">
        <f>[1]ΣΥΓΚΕΝΤΡΩΤΙΚΟΣ!B124</f>
        <v>748437.9</v>
      </c>
      <c r="D107" s="112">
        <f>[1]ΣΥΓΚΕΝΤΡΩΤΙΚΟΣ!B227</f>
        <v>0</v>
      </c>
      <c r="E107" s="112">
        <f>[1]ΣΥΓΚΕΝΤΡΩΤΙΚΟΣ!C20</f>
        <v>1335810.6800000002</v>
      </c>
      <c r="F107" s="112">
        <f>[1]ΣΥΓΚΕΝΤΡΩΤΙΚΟΣ!C124</f>
        <v>187387.5</v>
      </c>
      <c r="G107" s="112">
        <f>[1]ΣΥΓΚΕΝΤΡΩΤΙΚΟΣ!C227</f>
        <v>0</v>
      </c>
      <c r="H107" s="112">
        <f>[1]ΣΥΓΚΕΝΤΡΩΤΙΚΟΣ!E20</f>
        <v>474660.26</v>
      </c>
      <c r="I107" s="112">
        <f>[1]ΣΥΓΚΕΝΤΡΩΤΙΚΟΣ!E124</f>
        <v>0</v>
      </c>
      <c r="J107" s="112">
        <f>[1]ΣΥΓΚΕΝΤΡΩΤΙΚΟΣ!E227</f>
        <v>0</v>
      </c>
      <c r="K107" s="112">
        <f>[1]ΣΥΓΚΕΝΤΡΩΤΙΚΟΣ!G20</f>
        <v>830657.65</v>
      </c>
      <c r="L107" s="112">
        <f>[1]ΣΥΓΚΕΝΤΡΩΤΙΚΟΣ!G124</f>
        <v>63078</v>
      </c>
      <c r="M107" s="112">
        <f>[1]ΣΥΓΚΕΝΤΡΩΤΙΚΟΣ!G227</f>
        <v>0</v>
      </c>
      <c r="N107" s="112">
        <f>[1]ΣΥΓΚΕΝΤΡΩΤΙΚΟΣ!I20</f>
        <v>0</v>
      </c>
      <c r="O107" s="112">
        <f>[1]ΣΥΓΚΕΝΤΡΩΤΙΚΟΣ!I124</f>
        <v>0</v>
      </c>
      <c r="P107" s="112">
        <f>[1]ΣΥΓΚΕΝΤΡΩΤΙΚΟΣ!I227</f>
        <v>0</v>
      </c>
      <c r="Q107" s="112">
        <f>[1]ΣΥΓΚΕΝΤΡΩΤΙΚΟΣ!K20</f>
        <v>616268.4</v>
      </c>
      <c r="R107" s="112">
        <f>[1]ΣΥΓΚΕΝΤΡΩΤΙΚΟΣ!K124</f>
        <v>240828.4</v>
      </c>
      <c r="S107" s="112">
        <f>[1]ΣΥΓΚΕΝΤΡΩΤΙΚΟΣ!K227</f>
        <v>0</v>
      </c>
      <c r="T107" s="112">
        <f>[1]ΣΥΓΚΕΝΤΡΩΤΙΚΟΣ!M20</f>
        <v>725446</v>
      </c>
      <c r="U107" s="112">
        <f>[1]ΣΥΓΚΕΝΤΡΩΤΙΚΟΣ!M124</f>
        <v>0</v>
      </c>
      <c r="V107" s="112">
        <f>[1]ΣΥΓΚΕΝΤΡΩΤΙΚΟΣ!M227</f>
        <v>0</v>
      </c>
      <c r="W107" s="112">
        <f>[1]ΣΥΓΚΕΝΤΡΩΤΙΚΟΣ!O20</f>
        <v>0</v>
      </c>
      <c r="X107" s="112">
        <f>[1]ΣΥΓΚΕΝΤΡΩΤΙΚΟΣ!O124</f>
        <v>0</v>
      </c>
      <c r="Y107" s="112">
        <f>[1]ΣΥΓΚΕΝΤΡΩΤΙΚΟΣ!O227</f>
        <v>0</v>
      </c>
      <c r="Z107" s="112">
        <f>[1]ΣΥΓΚΕΝΤΡΩΤΙΚΟΣ!Q20</f>
        <v>1931443.9</v>
      </c>
      <c r="AA107" s="112">
        <f>[1]ΣΥΓΚΕΝΤΡΩΤΙΚΟΣ!Q124</f>
        <v>257144</v>
      </c>
      <c r="AB107" s="112">
        <f>[1]ΣΥΓΚΕΝΤΡΩΤΙΚΟΣ!Q227</f>
        <v>0</v>
      </c>
      <c r="AC107" s="112">
        <f>[1]ΣΥΓΚΕΝΤΡΩΤΙΚΟΣ!S20</f>
        <v>0</v>
      </c>
      <c r="AD107" s="112">
        <f>[1]ΣΥΓΚΕΝΤΡΩΤΙΚΟΣ!S124</f>
        <v>0</v>
      </c>
      <c r="AE107" s="112">
        <f>[1]ΣΥΓΚΕΝΤΡΩΤΙΚΟΣ!S227</f>
        <v>0</v>
      </c>
      <c r="AF107" s="112">
        <f>[1]ΣΥΓΚΕΝΤΡΩΤΙΚΟΣ!U20</f>
        <v>0</v>
      </c>
      <c r="AG107" s="112">
        <f>[1]ΣΥΓΚΕΝΤΡΩΤΙΚΟΣ!U124</f>
        <v>0</v>
      </c>
      <c r="AH107" s="112">
        <f>[1]ΣΥΓΚΕΝΤΡΩΤΙΚΟΣ!U227</f>
        <v>0</v>
      </c>
    </row>
    <row r="108" spans="1:34" hidden="1" x14ac:dyDescent="0.15">
      <c r="A108" s="97" t="str">
        <f>[1]ΣΥΓΚΕΝΤΡΩΤΙΚΟΣ!A21</f>
        <v>ΕRΑΝΕΤ-ΠΑΠ</v>
      </c>
      <c r="B108" s="112">
        <f>[1]ΣΥΓΚΕΝΤΡΩΤΙΚΟΣ!B21</f>
        <v>1861723.6500000001</v>
      </c>
      <c r="C108" s="112">
        <f>[1]ΣΥΓΚΕΝΤΡΩΤΙΚΟΣ!B125</f>
        <v>1861723.6500000001</v>
      </c>
      <c r="D108" s="112">
        <f>[1]ΣΥΓΚΕΝΤΡΩΤΙΚΟΣ!B228</f>
        <v>1861723.6500000001</v>
      </c>
      <c r="E108" s="112">
        <f>[1]ΣΥΓΚΕΝΤΡΩΤΙΚΟΣ!C21</f>
        <v>239586.23</v>
      </c>
      <c r="F108" s="112">
        <f>[1]ΣΥΓΚΕΝΤΡΩΤΙΚΟΣ!C125</f>
        <v>239586.23</v>
      </c>
      <c r="G108" s="112">
        <f>[1]ΣΥΓΚΕΝΤΡΩΤΙΚΟΣ!C228</f>
        <v>239586.23</v>
      </c>
      <c r="H108" s="112">
        <f>[1]ΣΥΓΚΕΝΤΡΩΤΙΚΟΣ!E21</f>
        <v>712049.92</v>
      </c>
      <c r="I108" s="112">
        <f>[1]ΣΥΓΚΕΝΤΡΩΤΙΚΟΣ!E125</f>
        <v>712049.92</v>
      </c>
      <c r="J108" s="112">
        <f>[1]ΣΥΓΚΕΝΤΡΩΤΙΚΟΣ!E228</f>
        <v>712049.92</v>
      </c>
      <c r="K108" s="112">
        <f>[1]ΣΥΓΚΕΝΤΡΩΤΙΚΟΣ!G21</f>
        <v>0</v>
      </c>
      <c r="L108" s="112">
        <f>[1]ΣΥΓΚΕΝΤΡΩΤΙΚΟΣ!G125</f>
        <v>0</v>
      </c>
      <c r="M108" s="112">
        <f>[1]ΣΥΓΚΕΝΤΡΩΤΙΚΟΣ!G228</f>
        <v>0</v>
      </c>
      <c r="N108" s="112">
        <f>[1]ΣΥΓΚΕΝΤΡΩΤΙΚΟΣ!I21</f>
        <v>199000.6</v>
      </c>
      <c r="O108" s="112">
        <f>[1]ΣΥΓΚΕΝΤΡΩΤΙΚΟΣ!I125</f>
        <v>199000.6</v>
      </c>
      <c r="P108" s="112">
        <f>[1]ΣΥΓΚΕΝΤΡΩΤΙΚΟΣ!I228</f>
        <v>199000.6</v>
      </c>
      <c r="Q108" s="112">
        <f>[1]ΣΥΓΚΕΝΤΡΩΤΙΚΟΣ!K21</f>
        <v>411937.06</v>
      </c>
      <c r="R108" s="112">
        <f>[1]ΣΥΓΚΕΝΤΡΩΤΙΚΟΣ!K125</f>
        <v>411937.06</v>
      </c>
      <c r="S108" s="112">
        <f>[1]ΣΥΓΚΕΝΤΡΩΤΙΚΟΣ!K228</f>
        <v>411937.06</v>
      </c>
      <c r="T108" s="112">
        <f>[1]ΣΥΓΚΕΝΤΡΩΤΙΚΟΣ!M21</f>
        <v>0</v>
      </c>
      <c r="U108" s="112">
        <f>[1]ΣΥΓΚΕΝΤΡΩΤΙΚΟΣ!M125</f>
        <v>0</v>
      </c>
      <c r="V108" s="112">
        <f>[1]ΣΥΓΚΕΝΤΡΩΤΙΚΟΣ!M228</f>
        <v>0</v>
      </c>
      <c r="W108" s="112">
        <f>[1]ΣΥΓΚΕΝΤΡΩΤΙΚΟΣ!O21</f>
        <v>199149.84</v>
      </c>
      <c r="X108" s="112">
        <f>[1]ΣΥΓΚΕΝΤΡΩΤΙΚΟΣ!O125</f>
        <v>199149.84</v>
      </c>
      <c r="Y108" s="112">
        <f>[1]ΣΥΓΚΕΝΤΡΩΤΙΚΟΣ!O228</f>
        <v>199149.84</v>
      </c>
      <c r="Z108" s="112">
        <f>[1]ΣΥΓΚΕΝΤΡΩΤΙΚΟΣ!Q21</f>
        <v>0</v>
      </c>
      <c r="AA108" s="112">
        <f>[1]ΣΥΓΚΕΝΤΡΩΤΙΚΟΣ!Q125</f>
        <v>0</v>
      </c>
      <c r="AB108" s="112">
        <f>[1]ΣΥΓΚΕΝΤΡΩΤΙΚΟΣ!Q228</f>
        <v>0</v>
      </c>
      <c r="AC108" s="112">
        <f>[1]ΣΥΓΚΕΝΤΡΩΤΙΚΟΣ!S21</f>
        <v>100000</v>
      </c>
      <c r="AD108" s="112">
        <f>[1]ΣΥΓΚΕΝΤΡΩΤΙΚΟΣ!S125</f>
        <v>100000</v>
      </c>
      <c r="AE108" s="112">
        <f>[1]ΣΥΓΚΕΝΤΡΩΤΙΚΟΣ!S228</f>
        <v>100000</v>
      </c>
      <c r="AF108" s="112">
        <f>[1]ΣΥΓΚΕΝΤΡΩΤΙΚΟΣ!U21</f>
        <v>0</v>
      </c>
      <c r="AG108" s="112">
        <f>[1]ΣΥΓΚΕΝΤΡΩΤΙΚΟΣ!U125</f>
        <v>0</v>
      </c>
      <c r="AH108" s="112">
        <f>[1]ΣΥΓΚΕΝΤΡΩΤΙΚΟΣ!U228</f>
        <v>0</v>
      </c>
    </row>
    <row r="109" spans="1:34" hidden="1" x14ac:dyDescent="0.15">
      <c r="A109" s="97" t="str">
        <f>[1]ΣΥΓΚΕΝΤΡΩΤΙΚΟΣ!A22</f>
        <v>Αττική</v>
      </c>
      <c r="B109" s="112">
        <f>[1]ΣΥΓΚΕΝΤΡΩΤΙΚΟΣ!B22</f>
        <v>1861723.6500000001</v>
      </c>
      <c r="C109" s="112">
        <f>[1]ΣΥΓΚΕΝΤΡΩΤΙΚΟΣ!B126</f>
        <v>1861723.6500000001</v>
      </c>
      <c r="D109" s="112">
        <f>[1]ΣΥΓΚΕΝΤΡΩΤΙΚΟΣ!B229</f>
        <v>1861723.6500000001</v>
      </c>
      <c r="E109" s="112">
        <f>[1]ΣΥΓΚΕΝΤΡΩΤΙΚΟΣ!C22</f>
        <v>239586.23</v>
      </c>
      <c r="F109" s="112">
        <f>[1]ΣΥΓΚΕΝΤΡΩΤΙΚΟΣ!C126</f>
        <v>239586.23</v>
      </c>
      <c r="G109" s="112">
        <f>[1]ΣΥΓΚΕΝΤΡΩΤΙΚΟΣ!C229</f>
        <v>239586.23</v>
      </c>
      <c r="H109" s="112">
        <f>[1]ΣΥΓΚΕΝΤΡΩΤΙΚΟΣ!E22</f>
        <v>712049.92</v>
      </c>
      <c r="I109" s="112">
        <f>[1]ΣΥΓΚΕΝΤΡΩΤΙΚΟΣ!E126</f>
        <v>712049.92</v>
      </c>
      <c r="J109" s="112">
        <f>[1]ΣΥΓΚΕΝΤΡΩΤΙΚΟΣ!E229</f>
        <v>712049.92</v>
      </c>
      <c r="K109" s="112">
        <f>[1]ΣΥΓΚΕΝΤΡΩΤΙΚΟΣ!G22</f>
        <v>0</v>
      </c>
      <c r="L109" s="112">
        <f>[1]ΣΥΓΚΕΝΤΡΩΤΙΚΟΣ!G126</f>
        <v>0</v>
      </c>
      <c r="M109" s="112">
        <f>[1]ΣΥΓΚΕΝΤΡΩΤΙΚΟΣ!G229</f>
        <v>0</v>
      </c>
      <c r="N109" s="112">
        <f>[1]ΣΥΓΚΕΝΤΡΩΤΙΚΟΣ!I22</f>
        <v>199000.6</v>
      </c>
      <c r="O109" s="112">
        <f>[1]ΣΥΓΚΕΝΤΡΩΤΙΚΟΣ!I126</f>
        <v>199000.6</v>
      </c>
      <c r="P109" s="112">
        <f>[1]ΣΥΓΚΕΝΤΡΩΤΙΚΟΣ!I229</f>
        <v>199000.6</v>
      </c>
      <c r="Q109" s="112">
        <f>[1]ΣΥΓΚΕΝΤΡΩΤΙΚΟΣ!K22</f>
        <v>411937.06</v>
      </c>
      <c r="R109" s="112">
        <f>[1]ΣΥΓΚΕΝΤΡΩΤΙΚΟΣ!K126</f>
        <v>411937.06</v>
      </c>
      <c r="S109" s="112">
        <f>[1]ΣΥΓΚΕΝΤΡΩΤΙΚΟΣ!K229</f>
        <v>411937.06</v>
      </c>
      <c r="T109" s="112">
        <f>[1]ΣΥΓΚΕΝΤΡΩΤΙΚΟΣ!M22</f>
        <v>0</v>
      </c>
      <c r="U109" s="112">
        <f>[1]ΣΥΓΚΕΝΤΡΩΤΙΚΟΣ!M126</f>
        <v>0</v>
      </c>
      <c r="V109" s="112">
        <f>[1]ΣΥΓΚΕΝΤΡΩΤΙΚΟΣ!M229</f>
        <v>0</v>
      </c>
      <c r="W109" s="112">
        <f>[1]ΣΥΓΚΕΝΤΡΩΤΙΚΟΣ!O22</f>
        <v>199149.84</v>
      </c>
      <c r="X109" s="112">
        <f>[1]ΣΥΓΚΕΝΤΡΩΤΙΚΟΣ!O126</f>
        <v>199149.84</v>
      </c>
      <c r="Y109" s="112">
        <f>[1]ΣΥΓΚΕΝΤΡΩΤΙΚΟΣ!O229</f>
        <v>199149.84</v>
      </c>
      <c r="Z109" s="112">
        <f>[1]ΣΥΓΚΕΝΤΡΩΤΙΚΟΣ!Q22</f>
        <v>0</v>
      </c>
      <c r="AA109" s="112">
        <f>[1]ΣΥΓΚΕΝΤΡΩΤΙΚΟΣ!Q126</f>
        <v>0</v>
      </c>
      <c r="AB109" s="112">
        <f>[1]ΣΥΓΚΕΝΤΡΩΤΙΚΟΣ!Q229</f>
        <v>0</v>
      </c>
      <c r="AC109" s="112">
        <f>[1]ΣΥΓΚΕΝΤΡΩΤΙΚΟΣ!S22</f>
        <v>100000</v>
      </c>
      <c r="AD109" s="112">
        <f>[1]ΣΥΓΚΕΝΤΡΩΤΙΚΟΣ!S126</f>
        <v>100000</v>
      </c>
      <c r="AE109" s="112">
        <f>[1]ΣΥΓΚΕΝΤΡΩΤΙΚΟΣ!S229</f>
        <v>100000</v>
      </c>
      <c r="AF109" s="112">
        <f>[1]ΣΥΓΚΕΝΤΡΩΤΙΚΟΣ!U22</f>
        <v>0</v>
      </c>
      <c r="AG109" s="112">
        <f>[1]ΣΥΓΚΕΝΤΡΩΤΙΚΟΣ!U126</f>
        <v>0</v>
      </c>
      <c r="AH109" s="112">
        <f>[1]ΣΥΓΚΕΝΤΡΩΤΙΚΟΣ!U229</f>
        <v>0</v>
      </c>
    </row>
    <row r="110" spans="1:34" hidden="1" x14ac:dyDescent="0.15">
      <c r="A110" s="97" t="str">
        <f>[1]ΣΥΓΚΕΝΤΡΩΤΙΚΟΣ!A23</f>
        <v>Ν.Αιγαίο</v>
      </c>
      <c r="B110" s="112">
        <f>[1]ΣΥΓΚΕΝΤΡΩΤΙΚΟΣ!B23</f>
        <v>0</v>
      </c>
      <c r="C110" s="112">
        <f>[1]ΣΥΓΚΕΝΤΡΩΤΙΚΟΣ!B127</f>
        <v>0</v>
      </c>
      <c r="D110" s="112">
        <f>[1]ΣΥΓΚΕΝΤΡΩΤΙΚΟΣ!B230</f>
        <v>0</v>
      </c>
      <c r="E110" s="112">
        <f>[1]ΣΥΓΚΕΝΤΡΩΤΙΚΟΣ!C23</f>
        <v>0</v>
      </c>
      <c r="F110" s="112">
        <f>[1]ΣΥΓΚΕΝΤΡΩΤΙΚΟΣ!C127</f>
        <v>0</v>
      </c>
      <c r="G110" s="112">
        <f>[1]ΣΥΓΚΕΝΤΡΩΤΙΚΟΣ!C230</f>
        <v>0</v>
      </c>
      <c r="H110" s="112">
        <f>[1]ΣΥΓΚΕΝΤΡΩΤΙΚΟΣ!E23</f>
        <v>0</v>
      </c>
      <c r="I110" s="112">
        <f>[1]ΣΥΓΚΕΝΤΡΩΤΙΚΟΣ!E127</f>
        <v>0</v>
      </c>
      <c r="J110" s="112">
        <f>[1]ΣΥΓΚΕΝΤΡΩΤΙΚΟΣ!E230</f>
        <v>0</v>
      </c>
      <c r="K110" s="112">
        <f>[1]ΣΥΓΚΕΝΤΡΩΤΙΚΟΣ!G23</f>
        <v>0</v>
      </c>
      <c r="L110" s="112">
        <f>[1]ΣΥΓΚΕΝΤΡΩΤΙΚΟΣ!G127</f>
        <v>0</v>
      </c>
      <c r="M110" s="112">
        <f>[1]ΣΥΓΚΕΝΤΡΩΤΙΚΟΣ!G230</f>
        <v>0</v>
      </c>
      <c r="N110" s="112">
        <f>[1]ΣΥΓΚΕΝΤΡΩΤΙΚΟΣ!I23</f>
        <v>0</v>
      </c>
      <c r="O110" s="112">
        <f>[1]ΣΥΓΚΕΝΤΡΩΤΙΚΟΣ!I127</f>
        <v>0</v>
      </c>
      <c r="P110" s="112">
        <f>[1]ΣΥΓΚΕΝΤΡΩΤΙΚΟΣ!I230</f>
        <v>0</v>
      </c>
      <c r="Q110" s="112">
        <f>[1]ΣΥΓΚΕΝΤΡΩΤΙΚΟΣ!K23</f>
        <v>0</v>
      </c>
      <c r="R110" s="112">
        <f>[1]ΣΥΓΚΕΝΤΡΩΤΙΚΟΣ!K127</f>
        <v>0</v>
      </c>
      <c r="S110" s="112">
        <f>[1]ΣΥΓΚΕΝΤΡΩΤΙΚΟΣ!K230</f>
        <v>0</v>
      </c>
      <c r="T110" s="112">
        <f>[1]ΣΥΓΚΕΝΤΡΩΤΙΚΟΣ!M23</f>
        <v>0</v>
      </c>
      <c r="U110" s="112">
        <f>[1]ΣΥΓΚΕΝΤΡΩΤΙΚΟΣ!M127</f>
        <v>0</v>
      </c>
      <c r="V110" s="112">
        <f>[1]ΣΥΓΚΕΝΤΡΩΤΙΚΟΣ!M230</f>
        <v>0</v>
      </c>
      <c r="W110" s="112">
        <f>[1]ΣΥΓΚΕΝΤΡΩΤΙΚΟΣ!O23</f>
        <v>0</v>
      </c>
      <c r="X110" s="112">
        <f>[1]ΣΥΓΚΕΝΤΡΩΤΙΚΟΣ!O127</f>
        <v>0</v>
      </c>
      <c r="Y110" s="112">
        <f>[1]ΣΥΓΚΕΝΤΡΩΤΙΚΟΣ!O230</f>
        <v>0</v>
      </c>
      <c r="Z110" s="112">
        <f>[1]ΣΥΓΚΕΝΤΡΩΤΙΚΟΣ!Q23</f>
        <v>0</v>
      </c>
      <c r="AA110" s="112">
        <f>[1]ΣΥΓΚΕΝΤΡΩΤΙΚΟΣ!Q127</f>
        <v>0</v>
      </c>
      <c r="AB110" s="112">
        <f>[1]ΣΥΓΚΕΝΤΡΩΤΙΚΟΣ!Q230</f>
        <v>0</v>
      </c>
      <c r="AC110" s="112">
        <f>[1]ΣΥΓΚΕΝΤΡΩΤΙΚΟΣ!S23</f>
        <v>0</v>
      </c>
      <c r="AD110" s="112">
        <f>[1]ΣΥΓΚΕΝΤΡΩΤΙΚΟΣ!S127</f>
        <v>0</v>
      </c>
      <c r="AE110" s="112">
        <f>[1]ΣΥΓΚΕΝΤΡΩΤΙΚΟΣ!S230</f>
        <v>0</v>
      </c>
      <c r="AF110" s="112">
        <f>[1]ΣΥΓΚΕΝΤΡΩΤΙΚΟΣ!U23</f>
        <v>0</v>
      </c>
      <c r="AG110" s="112">
        <f>[1]ΣΥΓΚΕΝΤΡΩΤΙΚΟΣ!U127</f>
        <v>0</v>
      </c>
      <c r="AH110" s="112">
        <f>[1]ΣΥΓΚΕΝΤΡΩΤΙΚΟΣ!U230</f>
        <v>0</v>
      </c>
    </row>
    <row r="111" spans="1:34" hidden="1" x14ac:dyDescent="0.15">
      <c r="A111" s="97" t="str">
        <f>[1]ΣΥΓΚΕΝΤΡΩΤΙΚΟΣ!A24</f>
        <v>ΔΙΜΕΡΗ-ΠΑΠ</v>
      </c>
      <c r="B111" s="112">
        <f>[1]ΣΥΓΚΕΝΤΡΩΤΙΚΟΣ!B24</f>
        <v>61449541.840000004</v>
      </c>
      <c r="C111" s="112">
        <f>[1]ΣΥΓΚΕΝΤΡΩΤΙΚΟΣ!B128</f>
        <v>49241367.700000003</v>
      </c>
      <c r="D111" s="112">
        <f>[1]ΣΥΓΚΕΝΤΡΩΤΙΚΟΣ!B231</f>
        <v>6285381.4699999997</v>
      </c>
      <c r="E111" s="112">
        <f>[1]ΣΥΓΚΕΝΤΡΩΤΙΚΟΣ!C24</f>
        <v>12538893.24</v>
      </c>
      <c r="F111" s="112">
        <f>[1]ΣΥΓΚΕΝΤΡΩΤΙΚΟΣ!C128</f>
        <v>10763936.23</v>
      </c>
      <c r="G111" s="112">
        <f>[1]ΣΥΓΚΕΝΤΡΩΤΙΚΟΣ!C231</f>
        <v>759406.4</v>
      </c>
      <c r="H111" s="112">
        <f>[1]ΣΥΓΚΕΝΤΡΩΤΙΚΟΣ!E24</f>
        <v>3262517.41</v>
      </c>
      <c r="I111" s="112">
        <f>[1]ΣΥΓΚΕΝΤΡΩΤΙΚΟΣ!E128</f>
        <v>1971079.41</v>
      </c>
      <c r="J111" s="112">
        <f>[1]ΣΥΓΚΕΝΤΡΩΤΙΚΟΣ!E231</f>
        <v>291996.62</v>
      </c>
      <c r="K111" s="112">
        <f>[1]ΣΥΓΚΕΝΤΡΩΤΙΚΟΣ!G24</f>
        <v>4605508.83</v>
      </c>
      <c r="L111" s="112">
        <f>[1]ΣΥΓΚΕΝΤΡΩΤΙΚΟΣ!G128</f>
        <v>4001073.83</v>
      </c>
      <c r="M111" s="112">
        <f>[1]ΣΥΓΚΕΝΤΡΩΤΙΚΟΣ!G231</f>
        <v>0</v>
      </c>
      <c r="N111" s="112">
        <f>[1]ΣΥΓΚΕΝΤΡΩΤΙΚΟΣ!I24</f>
        <v>16668021.15</v>
      </c>
      <c r="O111" s="112">
        <f>[1]ΣΥΓΚΕΝΤΡΩΤΙΚΟΣ!I128</f>
        <v>11868599.359999999</v>
      </c>
      <c r="P111" s="112">
        <f>[1]ΣΥΓΚΕΝΤΡΩΤΙΚΟΣ!I231</f>
        <v>1353154.5</v>
      </c>
      <c r="Q111" s="112">
        <f>[1]ΣΥΓΚΕΝΤΡΩΤΙΚΟΣ!K24</f>
        <v>8192708.2199999997</v>
      </c>
      <c r="R111" s="112">
        <f>[1]ΣΥΓΚΕΝΤΡΩΤΙΚΟΣ!K128</f>
        <v>8096708.2300000004</v>
      </c>
      <c r="S111" s="112">
        <f>[1]ΣΥΓΚΕΝΤΡΩΤΙΚΟΣ!K231</f>
        <v>1044061.7</v>
      </c>
      <c r="T111" s="112">
        <f>[1]ΣΥΓΚΕΝΤΡΩΤΙΚΟΣ!M24</f>
        <v>2456523.4300000002</v>
      </c>
      <c r="U111" s="112">
        <f>[1]ΣΥΓΚΕΝΤΡΩΤΙΚΟΣ!M128</f>
        <v>2456523.46</v>
      </c>
      <c r="V111" s="112">
        <f>[1]ΣΥΓΚΕΝΤΡΩΤΙΚΟΣ!M231</f>
        <v>399610</v>
      </c>
      <c r="W111" s="112">
        <f>[1]ΣΥΓΚΕΝΤΡΩΤΙΚΟΣ!O24</f>
        <v>2455324.62</v>
      </c>
      <c r="X111" s="112">
        <f>[1]ΣΥΓΚΕΝΤΡΩΤΙΚΟΣ!O128</f>
        <v>2375389.62</v>
      </c>
      <c r="Y111" s="112">
        <f>[1]ΣΥΓΚΕΝΤΡΩΤΙΚΟΣ!O231</f>
        <v>496690</v>
      </c>
      <c r="Z111" s="112">
        <f>[1]ΣΥΓΚΕΝΤΡΩΤΙΚΟΣ!Q24</f>
        <v>9322768.6899999995</v>
      </c>
      <c r="AA111" s="112">
        <f>[1]ΣΥΓΚΕΝΤΡΩΤΙΚΟΣ!Q128</f>
        <v>5939231.3200000003</v>
      </c>
      <c r="AB111" s="112">
        <f>[1]ΣΥΓΚΕΝΤΡΩΤΙΚΟΣ!Q231</f>
        <v>1161523.5</v>
      </c>
      <c r="AC111" s="112">
        <f>[1]ΣΥΓΚΕΝΤΡΩΤΙΚΟΣ!S24</f>
        <v>0</v>
      </c>
      <c r="AD111" s="112">
        <f>[1]ΣΥΓΚΕΝΤΡΩΤΙΚΟΣ!S128</f>
        <v>0</v>
      </c>
      <c r="AE111" s="112">
        <f>[1]ΣΥΓΚΕΝΤΡΩΤΙΚΟΣ!S231</f>
        <v>0</v>
      </c>
      <c r="AF111" s="112">
        <f>[1]ΣΥΓΚΕΝΤΡΩΤΙΚΟΣ!U24</f>
        <v>1947276.25</v>
      </c>
      <c r="AG111" s="112">
        <f>[1]ΣΥΓΚΕΝΤΡΩΤΙΚΟΣ!U128</f>
        <v>1768826.24</v>
      </c>
      <c r="AH111" s="112">
        <f>[1]ΣΥΓΚΕΝΤΡΩΤΙΚΟΣ!U231</f>
        <v>778938.75</v>
      </c>
    </row>
    <row r="112" spans="1:34" hidden="1" x14ac:dyDescent="0.15">
      <c r="A112" s="97" t="str">
        <f>[1]ΣΥΓΚΕΝΤΡΩΤΙΚΟΣ!A25</f>
        <v>Αττική</v>
      </c>
      <c r="B112" s="112">
        <f>[1]ΣΥΓΚΕΝΤΡΩΤΙΚΟΣ!B25</f>
        <v>60935728.140000001</v>
      </c>
      <c r="C112" s="112">
        <f>[1]ΣΥΓΚΕΝΤΡΩΤΙΚΟΣ!B129</f>
        <v>48727554</v>
      </c>
      <c r="D112" s="112">
        <f>[1]ΣΥΓΚΕΝΤΡΩΤΙΚΟΣ!B232</f>
        <v>6069282.9699999997</v>
      </c>
      <c r="E112" s="112">
        <f>[1]ΣΥΓΚΕΝΤΡΩΤΙΚΟΣ!C25</f>
        <v>12538893.24</v>
      </c>
      <c r="F112" s="112">
        <f>[1]ΣΥΓΚΕΝΤΡΩΤΙΚΟΣ!C129</f>
        <v>10763936.23</v>
      </c>
      <c r="G112" s="112">
        <f>[1]ΣΥΓΚΕΝΤΡΩΤΙΚΟΣ!C232</f>
        <v>759406.4</v>
      </c>
      <c r="H112" s="112">
        <f>[1]ΣΥΓΚΕΝΤΡΩΤΙΚΟΣ!E25</f>
        <v>3262517.41</v>
      </c>
      <c r="I112" s="112">
        <f>[1]ΣΥΓΚΕΝΤΡΩΤΙΚΟΣ!E129</f>
        <v>1971079.41</v>
      </c>
      <c r="J112" s="112">
        <f>[1]ΣΥΓΚΕΝΤΡΩΤΙΚΟΣ!E232</f>
        <v>291996.62</v>
      </c>
      <c r="K112" s="112">
        <f>[1]ΣΥΓΚΕΝΤΡΩΤΙΚΟΣ!G25</f>
        <v>4305508.83</v>
      </c>
      <c r="L112" s="112">
        <f>[1]ΣΥΓΚΕΝΤΡΩΤΙΚΟΣ!G129</f>
        <v>3701073.83</v>
      </c>
      <c r="M112" s="112">
        <f>[1]ΣΥΓΚΕΝΤΡΩΤΙΚΟΣ!G232</f>
        <v>0</v>
      </c>
      <c r="N112" s="112">
        <f>[1]ΣΥΓΚΕΝΤΡΩΤΙΚΟΣ!I25</f>
        <v>16668021.15</v>
      </c>
      <c r="O112" s="112">
        <f>[1]ΣΥΓΚΕΝΤΡΩΤΙΚΟΣ!I129</f>
        <v>11868599.359999999</v>
      </c>
      <c r="P112" s="112">
        <f>[1]ΣΥΓΚΕΝΤΡΩΤΙΚΟΣ!I232</f>
        <v>1353154.5</v>
      </c>
      <c r="Q112" s="112">
        <f>[1]ΣΥΓΚΕΝΤΡΩΤΙΚΟΣ!K25</f>
        <v>8192708.2199999997</v>
      </c>
      <c r="R112" s="112">
        <f>[1]ΣΥΓΚΕΝΤΡΩΤΙΚΟΣ!K129</f>
        <v>8096708.2300000004</v>
      </c>
      <c r="S112" s="112">
        <f>[1]ΣΥΓΚΕΝΤΡΩΤΙΚΟΣ!K232</f>
        <v>1044061.7</v>
      </c>
      <c r="T112" s="112">
        <f>[1]ΣΥΓΚΕΝΤΡΩΤΙΚΟΣ!M25</f>
        <v>2456523.4300000002</v>
      </c>
      <c r="U112" s="112">
        <f>[1]ΣΥΓΚΕΝΤΡΩΤΙΚΟΣ!M129</f>
        <v>2456523.46</v>
      </c>
      <c r="V112" s="112">
        <f>[1]ΣΥΓΚΕΝΤΡΩΤΙΚΟΣ!M232</f>
        <v>399610</v>
      </c>
      <c r="W112" s="112">
        <f>[1]ΣΥΓΚΕΝΤΡΩΤΙΚΟΣ!O25</f>
        <v>2455324.62</v>
      </c>
      <c r="X112" s="112">
        <f>[1]ΣΥΓΚΕΝΤΡΩΤΙΚΟΣ!O129</f>
        <v>2375389.62</v>
      </c>
      <c r="Y112" s="112">
        <f>[1]ΣΥΓΚΕΝΤΡΩΤΙΚΟΣ!O232</f>
        <v>496690</v>
      </c>
      <c r="Z112" s="112">
        <f>[1]ΣΥΓΚΕΝΤΡΩΤΙΚΟΣ!Q25</f>
        <v>9108954.9900000002</v>
      </c>
      <c r="AA112" s="112">
        <f>[1]ΣΥΓΚΕΝΤΡΩΤΙΚΟΣ!Q129</f>
        <v>5725417.6200000001</v>
      </c>
      <c r="AB112" s="112">
        <f>[1]ΣΥΓΚΕΝΤΡΩΤΙΚΟΣ!Q232</f>
        <v>945425</v>
      </c>
      <c r="AC112" s="112">
        <f>[1]ΣΥΓΚΕΝΤΡΩΤΙΚΟΣ!S25</f>
        <v>0</v>
      </c>
      <c r="AD112" s="112">
        <f>[1]ΣΥΓΚΕΝΤΡΩΤΙΚΟΣ!S129</f>
        <v>0</v>
      </c>
      <c r="AE112" s="112">
        <f>[1]ΣΥΓΚΕΝΤΡΩΤΙΚΟΣ!S232</f>
        <v>0</v>
      </c>
      <c r="AF112" s="112">
        <f>[1]ΣΥΓΚΕΝΤΡΩΤΙΚΟΣ!U25</f>
        <v>1947276.25</v>
      </c>
      <c r="AG112" s="112">
        <f>[1]ΣΥΓΚΕΝΤΡΩΤΙΚΟΣ!U129</f>
        <v>1768826.24</v>
      </c>
      <c r="AH112" s="112">
        <f>[1]ΣΥΓΚΕΝΤΡΩΤΙΚΟΣ!U232</f>
        <v>778938.75</v>
      </c>
    </row>
    <row r="113" spans="1:34" hidden="1" x14ac:dyDescent="0.15">
      <c r="A113" s="97" t="str">
        <f>[1]ΣΥΓΚΕΝΤΡΩΤΙΚΟΣ!A26</f>
        <v>Ν.Αιγαίο</v>
      </c>
      <c r="B113" s="112">
        <f>[1]ΣΥΓΚΕΝΤΡΩΤΙΚΟΣ!B26</f>
        <v>513813.7</v>
      </c>
      <c r="C113" s="112">
        <f>[1]ΣΥΓΚΕΝΤΡΩΤΙΚΟΣ!B130</f>
        <v>513813.7</v>
      </c>
      <c r="D113" s="112">
        <f>[1]ΣΥΓΚΕΝΤΡΩΤΙΚΟΣ!B233</f>
        <v>216098.5</v>
      </c>
      <c r="E113" s="112">
        <f>[1]ΣΥΓΚΕΝΤΡΩΤΙΚΟΣ!C26</f>
        <v>0</v>
      </c>
      <c r="F113" s="112">
        <f>[1]ΣΥΓΚΕΝΤΡΩΤΙΚΟΣ!C130</f>
        <v>0</v>
      </c>
      <c r="G113" s="112">
        <f>[1]ΣΥΓΚΕΝΤΡΩΤΙΚΟΣ!C233</f>
        <v>0</v>
      </c>
      <c r="H113" s="112">
        <f>[1]ΣΥΓΚΕΝΤΡΩΤΙΚΟΣ!E26</f>
        <v>0</v>
      </c>
      <c r="I113" s="112">
        <f>[1]ΣΥΓΚΕΝΤΡΩΤΙΚΟΣ!E130</f>
        <v>0</v>
      </c>
      <c r="J113" s="112">
        <f>[1]ΣΥΓΚΕΝΤΡΩΤΙΚΟΣ!E233</f>
        <v>0</v>
      </c>
      <c r="K113" s="112">
        <f>[1]ΣΥΓΚΕΝΤΡΩΤΙΚΟΣ!G26</f>
        <v>300000</v>
      </c>
      <c r="L113" s="112">
        <f>[1]ΣΥΓΚΕΝΤΡΩΤΙΚΟΣ!G130</f>
        <v>300000</v>
      </c>
      <c r="M113" s="112">
        <f>[1]ΣΥΓΚΕΝΤΡΩΤΙΚΟΣ!G233</f>
        <v>0</v>
      </c>
      <c r="N113" s="112">
        <f>[1]ΣΥΓΚΕΝΤΡΩΤΙΚΟΣ!I26</f>
        <v>0</v>
      </c>
      <c r="O113" s="112">
        <f>[1]ΣΥΓΚΕΝΤΡΩΤΙΚΟΣ!I130</f>
        <v>0</v>
      </c>
      <c r="P113" s="112">
        <f>[1]ΣΥΓΚΕΝΤΡΩΤΙΚΟΣ!I233</f>
        <v>0</v>
      </c>
      <c r="Q113" s="112">
        <f>[1]ΣΥΓΚΕΝΤΡΩΤΙΚΟΣ!K26</f>
        <v>0</v>
      </c>
      <c r="R113" s="112">
        <f>[1]ΣΥΓΚΕΝΤΡΩΤΙΚΟΣ!K130</f>
        <v>0</v>
      </c>
      <c r="S113" s="112">
        <f>[1]ΣΥΓΚΕΝΤΡΩΤΙΚΟΣ!K233</f>
        <v>0</v>
      </c>
      <c r="T113" s="112">
        <f>[1]ΣΥΓΚΕΝΤΡΩΤΙΚΟΣ!M26</f>
        <v>0</v>
      </c>
      <c r="U113" s="112">
        <f>[1]ΣΥΓΚΕΝΤΡΩΤΙΚΟΣ!M130</f>
        <v>0</v>
      </c>
      <c r="V113" s="112">
        <f>[1]ΣΥΓΚΕΝΤΡΩΤΙΚΟΣ!M233</f>
        <v>0</v>
      </c>
      <c r="W113" s="112">
        <f>[1]ΣΥΓΚΕΝΤΡΩΤΙΚΟΣ!O26</f>
        <v>0</v>
      </c>
      <c r="X113" s="112">
        <f>[1]ΣΥΓΚΕΝΤΡΩΤΙΚΟΣ!O130</f>
        <v>0</v>
      </c>
      <c r="Y113" s="112">
        <f>[1]ΣΥΓΚΕΝΤΡΩΤΙΚΟΣ!O233</f>
        <v>0</v>
      </c>
      <c r="Z113" s="112">
        <f>[1]ΣΥΓΚΕΝΤΡΩΤΙΚΟΣ!Q26</f>
        <v>213813.7</v>
      </c>
      <c r="AA113" s="112">
        <f>[1]ΣΥΓΚΕΝΤΡΩΤΙΚΟΣ!Q130</f>
        <v>213813.7</v>
      </c>
      <c r="AB113" s="112">
        <f>[1]ΣΥΓΚΕΝΤΡΩΤΙΚΟΣ!Q233</f>
        <v>216098.5</v>
      </c>
      <c r="AC113" s="112">
        <f>[1]ΣΥΓΚΕΝΤΡΩΤΙΚΟΣ!S26</f>
        <v>0</v>
      </c>
      <c r="AD113" s="112">
        <f>[1]ΣΥΓΚΕΝΤΡΩΤΙΚΟΣ!S130</f>
        <v>0</v>
      </c>
      <c r="AE113" s="112">
        <f>[1]ΣΥΓΚΕΝΤΡΩΤΙΚΟΣ!S233</f>
        <v>0</v>
      </c>
      <c r="AF113" s="112">
        <f>[1]ΣΥΓΚΕΝΤΡΩΤΙΚΟΣ!U26</f>
        <v>0</v>
      </c>
      <c r="AG113" s="112">
        <f>[1]ΣΥΓΚΕΝΤΡΩΤΙΚΟΣ!U130</f>
        <v>0</v>
      </c>
      <c r="AH113" s="112">
        <f>[1]ΣΥΓΚΕΝΤΡΩΤΙΚΟΣ!U233</f>
        <v>0</v>
      </c>
    </row>
    <row r="114" spans="1:34" hidden="1" x14ac:dyDescent="0.15">
      <c r="A114" s="97" t="str">
        <f>[1]ΣΥΓΚΕΝΤΡΩΤΙΚΟΣ!A27</f>
        <v>ΕΙΔΙΚΕΣ ΔΡΑΣΕΙΣ-ΠΑΠ</v>
      </c>
      <c r="B114" s="112">
        <f>[1]ΣΥΓΚΕΝΤΡΩΤΙΚΟΣ!B27</f>
        <v>41751567.739999995</v>
      </c>
      <c r="C114" s="112">
        <f>[1]ΣΥΓΚΕΝΤΡΩΤΙΚΟΣ!B131</f>
        <v>23367395.199999996</v>
      </c>
      <c r="D114" s="112">
        <f>[1]ΣΥΓΚΕΝΤΡΩΤΙΚΟΣ!B234</f>
        <v>2454414.6399999997</v>
      </c>
      <c r="E114" s="112">
        <f>[1]ΣΥΓΚΕΝΤΡΩΤΙΚΟΣ!C27</f>
        <v>3663831.7900000005</v>
      </c>
      <c r="F114" s="112">
        <f>[1]ΣΥΓΚΕΝΤΡΩΤΙΚΟΣ!C131</f>
        <v>2717124.2800000003</v>
      </c>
      <c r="G114" s="112">
        <f>[1]ΣΥΓΚΕΝΤΡΩΤΙΚΟΣ!C234</f>
        <v>1472513.23</v>
      </c>
      <c r="H114" s="112">
        <f>[1]ΣΥΓΚΕΝΤΡΩΤΙΚΟΣ!E27</f>
        <v>0</v>
      </c>
      <c r="I114" s="112">
        <f>[1]ΣΥΓΚΕΝΤΡΩΤΙΚΟΣ!E131</f>
        <v>0</v>
      </c>
      <c r="J114" s="112">
        <f>[1]ΣΥΓΚΕΝΤΡΩΤΙΚΟΣ!E234</f>
        <v>0</v>
      </c>
      <c r="K114" s="112">
        <f>[1]ΣΥΓΚΕΝΤΡΩΤΙΚΟΣ!G27</f>
        <v>0</v>
      </c>
      <c r="L114" s="112">
        <f>[1]ΣΥΓΚΕΝΤΡΩΤΙΚΟΣ!G131</f>
        <v>0</v>
      </c>
      <c r="M114" s="112">
        <f>[1]ΣΥΓΚΕΝΤΡΩΤΙΚΟΣ!G234</f>
        <v>0</v>
      </c>
      <c r="N114" s="112">
        <f>[1]ΣΥΓΚΕΝΤΡΩΤΙΚΟΣ!I27</f>
        <v>0</v>
      </c>
      <c r="O114" s="112">
        <f>[1]ΣΥΓΚΕΝΤΡΩΤΙΚΟΣ!I131</f>
        <v>0</v>
      </c>
      <c r="P114" s="112">
        <f>[1]ΣΥΓΚΕΝΤΡΩΤΙΚΟΣ!I234</f>
        <v>0</v>
      </c>
      <c r="Q114" s="112">
        <f>[1]ΣΥΓΚΕΝΤΡΩΤΙΚΟΣ!K27</f>
        <v>0</v>
      </c>
      <c r="R114" s="112">
        <f>[1]ΣΥΓΚΕΝΤΡΩΤΙΚΟΣ!K131</f>
        <v>0</v>
      </c>
      <c r="S114" s="112">
        <f>[1]ΣΥΓΚΕΝΤΡΩΤΙΚΟΣ!K234</f>
        <v>0</v>
      </c>
      <c r="T114" s="112">
        <f>[1]ΣΥΓΚΕΝΤΡΩΤΙΚΟΣ!M27</f>
        <v>0</v>
      </c>
      <c r="U114" s="112">
        <f>[1]ΣΥΓΚΕΝΤΡΩΤΙΚΟΣ!M131</f>
        <v>0</v>
      </c>
      <c r="V114" s="112">
        <f>[1]ΣΥΓΚΕΝΤΡΩΤΙΚΟΣ!M234</f>
        <v>0</v>
      </c>
      <c r="W114" s="112">
        <f>[1]ΣΥΓΚΕΝΤΡΩΤΙΚΟΣ!O27</f>
        <v>14401464.239999996</v>
      </c>
      <c r="X114" s="112">
        <f>[1]ΣΥΓΚΕΝΤΡΩΤΙΚΟΣ!O131</f>
        <v>8459262.7599999979</v>
      </c>
      <c r="Y114" s="112">
        <f>[1]ΣΥΓΚΕΝΤΡΩΤΙΚΟΣ!O234</f>
        <v>629463.13</v>
      </c>
      <c r="Z114" s="112">
        <f>[1]ΣΥΓΚΕΝΤΡΩΤΙΚΟΣ!Q27</f>
        <v>23686271.709999997</v>
      </c>
      <c r="AA114" s="112">
        <f>[1]ΣΥΓΚΕΝΤΡΩΤΙΚΟΣ!Q131</f>
        <v>12191008.159999996</v>
      </c>
      <c r="AB114" s="112">
        <f>[1]ΣΥΓΚΕΝΤΡΩΤΙΚΟΣ!Q234</f>
        <v>352438.28</v>
      </c>
      <c r="AC114" s="112">
        <f>[1]ΣΥΓΚΕΝΤΡΩΤΙΚΟΣ!S27</f>
        <v>0</v>
      </c>
      <c r="AD114" s="112">
        <f>[1]ΣΥΓΚΕΝΤΡΩΤΙΚΟΣ!S131</f>
        <v>0</v>
      </c>
      <c r="AE114" s="112">
        <f>[1]ΣΥΓΚΕΝΤΡΩΤΙΚΟΣ!S234</f>
        <v>0</v>
      </c>
      <c r="AF114" s="112">
        <f>[1]ΣΥΓΚΕΝΤΡΩΤΙΚΟΣ!U27</f>
        <v>0</v>
      </c>
      <c r="AG114" s="112">
        <f>[1]ΣΥΓΚΕΝΤΡΩΤΙΚΟΣ!U131</f>
        <v>0</v>
      </c>
      <c r="AH114" s="112">
        <f>[1]ΣΥΓΚΕΝΤΡΩΤΙΚΟΣ!U234</f>
        <v>0</v>
      </c>
    </row>
    <row r="115" spans="1:34" hidden="1" x14ac:dyDescent="0.15">
      <c r="A115" s="97" t="str">
        <f>[1]ΣΥΓΚΕΝΤΡΩΤΙΚΟΣ!A28</f>
        <v>Αττική</v>
      </c>
      <c r="B115" s="112">
        <f>[1]ΣΥΓΚΕΝΤΡΩΤΙΚΟΣ!B28</f>
        <v>40340278.739999995</v>
      </c>
      <c r="C115" s="112">
        <f>[1]ΣΥΓΚΕΝΤΡΩΤΙΚΟΣ!B132</f>
        <v>22554595.999999996</v>
      </c>
      <c r="D115" s="112">
        <f>[1]ΣΥΓΚΕΝΤΡΩΤΙΚΟΣ!B235</f>
        <v>2454414.6399999997</v>
      </c>
      <c r="E115" s="112">
        <f>[1]ΣΥΓΚΕΝΤΡΩΤΙΚΟΣ!C28</f>
        <v>3663831.7900000005</v>
      </c>
      <c r="F115" s="112">
        <f>[1]ΣΥΓΚΕΝΤΡΩΤΙΚΟΣ!C132</f>
        <v>2717124.2800000003</v>
      </c>
      <c r="G115" s="112">
        <f>[1]ΣΥΓΚΕΝΤΡΩΤΙΚΟΣ!C235</f>
        <v>1472513.23</v>
      </c>
      <c r="H115" s="112">
        <f>[1]ΣΥΓΚΕΝΤΡΩΤΙΚΟΣ!E28</f>
        <v>0</v>
      </c>
      <c r="I115" s="112">
        <f>[1]ΣΥΓΚΕΝΤΡΩΤΙΚΟΣ!E132</f>
        <v>0</v>
      </c>
      <c r="J115" s="112">
        <f>[1]ΣΥΓΚΕΝΤΡΩΤΙΚΟΣ!E235</f>
        <v>0</v>
      </c>
      <c r="K115" s="112">
        <f>[1]ΣΥΓΚΕΝΤΡΩΤΙΚΟΣ!G28</f>
        <v>0</v>
      </c>
      <c r="L115" s="112">
        <f>[1]ΣΥΓΚΕΝΤΡΩΤΙΚΟΣ!G132</f>
        <v>0</v>
      </c>
      <c r="M115" s="112">
        <f>[1]ΣΥΓΚΕΝΤΡΩΤΙΚΟΣ!G235</f>
        <v>0</v>
      </c>
      <c r="N115" s="112">
        <f>[1]ΣΥΓΚΕΝΤΡΩΤΙΚΟΣ!I28</f>
        <v>0</v>
      </c>
      <c r="O115" s="112">
        <f>[1]ΣΥΓΚΕΝΤΡΩΤΙΚΟΣ!I132</f>
        <v>0</v>
      </c>
      <c r="P115" s="112">
        <f>[1]ΣΥΓΚΕΝΤΡΩΤΙΚΟΣ!I235</f>
        <v>0</v>
      </c>
      <c r="Q115" s="112">
        <f>[1]ΣΥΓΚΕΝΤΡΩΤΙΚΟΣ!K28</f>
        <v>0</v>
      </c>
      <c r="R115" s="112">
        <f>[1]ΣΥΓΚΕΝΤΡΩΤΙΚΟΣ!K132</f>
        <v>0</v>
      </c>
      <c r="S115" s="112">
        <f>[1]ΣΥΓΚΕΝΤΡΩΤΙΚΟΣ!K235</f>
        <v>0</v>
      </c>
      <c r="T115" s="112">
        <f>[1]ΣΥΓΚΕΝΤΡΩΤΙΚΟΣ!M28</f>
        <v>0</v>
      </c>
      <c r="U115" s="112">
        <f>[1]ΣΥΓΚΕΝΤΡΩΤΙΚΟΣ!M132</f>
        <v>0</v>
      </c>
      <c r="V115" s="112">
        <f>[1]ΣΥΓΚΕΝΤΡΩΤΙΚΟΣ!M235</f>
        <v>0</v>
      </c>
      <c r="W115" s="112">
        <f>[1]ΣΥΓΚΕΝΤΡΩΤΙΚΟΣ!O28</f>
        <v>14006174.239999996</v>
      </c>
      <c r="X115" s="112">
        <f>[1]ΣΥΓΚΕΝΤΡΩΤΙΚΟΣ!O132</f>
        <v>8459262.7599999979</v>
      </c>
      <c r="Y115" s="112">
        <f>[1]ΣΥΓΚΕΝΤΡΩΤΙΚΟΣ!O235</f>
        <v>629463.13</v>
      </c>
      <c r="Z115" s="112">
        <f>[1]ΣΥΓΚΕΝΤΡΩΤΙΚΟΣ!Q28</f>
        <v>22670272.709999997</v>
      </c>
      <c r="AA115" s="112">
        <f>[1]ΣΥΓΚΕΝΤΡΩΤΙΚΟΣ!Q132</f>
        <v>11378208.959999997</v>
      </c>
      <c r="AB115" s="112">
        <f>[1]ΣΥΓΚΕΝΤΡΩΤΙΚΟΣ!Q235</f>
        <v>352438.28</v>
      </c>
      <c r="AC115" s="112">
        <f>[1]ΣΥΓΚΕΝΤΡΩΤΙΚΟΣ!S28</f>
        <v>0</v>
      </c>
      <c r="AD115" s="112">
        <f>[1]ΣΥΓΚΕΝΤΡΩΤΙΚΟΣ!S132</f>
        <v>0</v>
      </c>
      <c r="AE115" s="112">
        <f>[1]ΣΥΓΚΕΝΤΡΩΤΙΚΟΣ!S235</f>
        <v>0</v>
      </c>
      <c r="AF115" s="112">
        <f>[1]ΣΥΓΚΕΝΤΡΩΤΙΚΟΣ!U28</f>
        <v>0</v>
      </c>
      <c r="AG115" s="112">
        <f>[1]ΣΥΓΚΕΝΤΡΩΤΙΚΟΣ!U132</f>
        <v>0</v>
      </c>
      <c r="AH115" s="112">
        <f>[1]ΣΥΓΚΕΝΤΡΩΤΙΚΟΣ!U235</f>
        <v>0</v>
      </c>
    </row>
    <row r="116" spans="1:34" hidden="1" x14ac:dyDescent="0.15">
      <c r="A116" s="97" t="str">
        <f>[1]ΣΥΓΚΕΝΤΡΩΤΙΚΟΣ!A29</f>
        <v>Ν.Αιγαίο</v>
      </c>
      <c r="B116" s="112">
        <f>[1]ΣΥΓΚΕΝΤΡΩΤΙΚΟΣ!B29</f>
        <v>1411289</v>
      </c>
      <c r="C116" s="112">
        <f>[1]ΣΥΓΚΕΝΤΡΩΤΙΚΟΣ!B133</f>
        <v>812799.2</v>
      </c>
      <c r="D116" s="112">
        <f>[1]ΣΥΓΚΕΝΤΡΩΤΙΚΟΣ!B236</f>
        <v>0</v>
      </c>
      <c r="E116" s="112">
        <f>[1]ΣΥΓΚΕΝΤΡΩΤΙΚΟΣ!C29</f>
        <v>0</v>
      </c>
      <c r="F116" s="112">
        <f>[1]ΣΥΓΚΕΝΤΡΩΤΙΚΟΣ!C133</f>
        <v>0</v>
      </c>
      <c r="G116" s="112">
        <f>[1]ΣΥΓΚΕΝΤΡΩΤΙΚΟΣ!C236</f>
        <v>0</v>
      </c>
      <c r="H116" s="112">
        <f>[1]ΣΥΓΚΕΝΤΡΩΤΙΚΟΣ!E29</f>
        <v>0</v>
      </c>
      <c r="I116" s="112">
        <f>[1]ΣΥΓΚΕΝΤΡΩΤΙΚΟΣ!E133</f>
        <v>0</v>
      </c>
      <c r="J116" s="112">
        <f>[1]ΣΥΓΚΕΝΤΡΩΤΙΚΟΣ!E236</f>
        <v>0</v>
      </c>
      <c r="K116" s="112">
        <f>[1]ΣΥΓΚΕΝΤΡΩΤΙΚΟΣ!G29</f>
        <v>0</v>
      </c>
      <c r="L116" s="112">
        <f>[1]ΣΥΓΚΕΝΤΡΩΤΙΚΟΣ!G133</f>
        <v>0</v>
      </c>
      <c r="M116" s="112">
        <f>[1]ΣΥΓΚΕΝΤΡΩΤΙΚΟΣ!G236</f>
        <v>0</v>
      </c>
      <c r="N116" s="112">
        <f>[1]ΣΥΓΚΕΝΤΡΩΤΙΚΟΣ!I29</f>
        <v>0</v>
      </c>
      <c r="O116" s="112">
        <f>[1]ΣΥΓΚΕΝΤΡΩΤΙΚΟΣ!I133</f>
        <v>0</v>
      </c>
      <c r="P116" s="112">
        <f>[1]ΣΥΓΚΕΝΤΡΩΤΙΚΟΣ!I236</f>
        <v>0</v>
      </c>
      <c r="Q116" s="112">
        <f>[1]ΣΥΓΚΕΝΤΡΩΤΙΚΟΣ!K29</f>
        <v>0</v>
      </c>
      <c r="R116" s="112">
        <f>[1]ΣΥΓΚΕΝΤΡΩΤΙΚΟΣ!K133</f>
        <v>0</v>
      </c>
      <c r="S116" s="112">
        <f>[1]ΣΥΓΚΕΝΤΡΩΤΙΚΟΣ!K236</f>
        <v>0</v>
      </c>
      <c r="T116" s="112">
        <f>[1]ΣΥΓΚΕΝΤΡΩΤΙΚΟΣ!M29</f>
        <v>0</v>
      </c>
      <c r="U116" s="112">
        <f>[1]ΣΥΓΚΕΝΤΡΩΤΙΚΟΣ!M133</f>
        <v>0</v>
      </c>
      <c r="V116" s="112">
        <f>[1]ΣΥΓΚΕΝΤΡΩΤΙΚΟΣ!M236</f>
        <v>0</v>
      </c>
      <c r="W116" s="112">
        <f>[1]ΣΥΓΚΕΝΤΡΩΤΙΚΟΣ!O29</f>
        <v>395290</v>
      </c>
      <c r="X116" s="112">
        <f>[1]ΣΥΓΚΕΝΤΡΩΤΙΚΟΣ!O133</f>
        <v>0</v>
      </c>
      <c r="Y116" s="112">
        <f>[1]ΣΥΓΚΕΝΤΡΩΤΙΚΟΣ!O236</f>
        <v>0</v>
      </c>
      <c r="Z116" s="112">
        <f>[1]ΣΥΓΚΕΝΤΡΩΤΙΚΟΣ!Q29</f>
        <v>1015999</v>
      </c>
      <c r="AA116" s="112">
        <f>[1]ΣΥΓΚΕΝΤΡΩΤΙΚΟΣ!Q133</f>
        <v>812799.2</v>
      </c>
      <c r="AB116" s="112">
        <f>[1]ΣΥΓΚΕΝΤΡΩΤΙΚΟΣ!Q236</f>
        <v>0</v>
      </c>
      <c r="AC116" s="112">
        <f>[1]ΣΥΓΚΕΝΤΡΩΤΙΚΟΣ!S29</f>
        <v>0</v>
      </c>
      <c r="AD116" s="112">
        <f>[1]ΣΥΓΚΕΝΤΡΩΤΙΚΟΣ!S133</f>
        <v>0</v>
      </c>
      <c r="AE116" s="112">
        <f>[1]ΣΥΓΚΕΝΤΡΩΤΙΚΟΣ!S236</f>
        <v>0</v>
      </c>
      <c r="AF116" s="112">
        <f>[1]ΣΥΓΚΕΝΤΡΩΤΙΚΟΣ!U29</f>
        <v>0</v>
      </c>
      <c r="AG116" s="112">
        <f>[1]ΣΥΓΚΕΝΤΡΩΤΙΚΟΣ!U133</f>
        <v>0</v>
      </c>
      <c r="AH116" s="112">
        <f>[1]ΣΥΓΚΕΝΤΡΩΤΙΚΟΣ!U236</f>
        <v>0</v>
      </c>
    </row>
    <row r="117" spans="1:34" hidden="1" x14ac:dyDescent="0.15">
      <c r="A117" s="97" t="str">
        <f>[1]ΣΥΓΚΕΝΤΡΩΤΙΚΟΣ!A30</f>
        <v>Περιφέρειες σε Μετάβαση (ΠΜ)</v>
      </c>
      <c r="B117" s="112">
        <f>[1]ΣΥΓΚΕΝΤΡΩΤΙΚΟΣ!B30</f>
        <v>500567050.17000002</v>
      </c>
      <c r="C117" s="112">
        <f>[1]ΣΥΓΚΕΝΤΡΩΤΙΚΟΣ!B134</f>
        <v>132572911.53999999</v>
      </c>
      <c r="D117" s="112">
        <f>[1]ΣΥΓΚΕΝΤΡΩΤΙΚΟΣ!B237</f>
        <v>56924813.649999999</v>
      </c>
      <c r="E117" s="112">
        <f>[1]ΣΥΓΚΕΝΤΡΩΤΙΚΟΣ!C30</f>
        <v>99160216.200000003</v>
      </c>
      <c r="F117" s="112">
        <f>[1]ΣΥΓΚΕΝΤΡΩΤΙΚΟΣ!C134</f>
        <v>25511103.689999998</v>
      </c>
      <c r="G117" s="112">
        <f>[1]ΣΥΓΚΕΝΤΡΩΤΙΚΟΣ!C237</f>
        <v>10988293.540000001</v>
      </c>
      <c r="H117" s="112">
        <f>[1]ΣΥΓΚΕΝΤΡΩΤΙΚΟΣ!E30</f>
        <v>70670292.36999999</v>
      </c>
      <c r="I117" s="112">
        <f>[1]ΣΥΓΚΕΝΤΡΩΤΙΚΟΣ!E134</f>
        <v>19140108.510000002</v>
      </c>
      <c r="J117" s="112">
        <f>[1]ΣΥΓΚΕΝΤΡΩΤΙΚΟΣ!E237</f>
        <v>7462737.3300000001</v>
      </c>
      <c r="K117" s="112">
        <f>[1]ΣΥΓΚΕΝΤΡΩΤΙΚΟΣ!G30</f>
        <v>69169806.520000011</v>
      </c>
      <c r="L117" s="112">
        <f>[1]ΣΥΓΚΕΝΤΡΩΤΙΚΟΣ!G134</f>
        <v>19162235.57</v>
      </c>
      <c r="M117" s="112">
        <f>[1]ΣΥΓΚΕΝΤΡΩΤΙΚΟΣ!G237</f>
        <v>10750261.190000001</v>
      </c>
      <c r="N117" s="112">
        <f>[1]ΣΥΓΚΕΝΤΡΩΤΙΚΟΣ!I30</f>
        <v>40012621.460000008</v>
      </c>
      <c r="O117" s="112">
        <f>[1]ΣΥΓΚΕΝΤΡΩΤΙΚΟΣ!I134</f>
        <v>14074958.209999999</v>
      </c>
      <c r="P117" s="112">
        <f>[1]ΣΥΓΚΕΝΤΡΩΤΙΚΟΣ!I237</f>
        <v>4918063.84</v>
      </c>
      <c r="Q117" s="112">
        <f>[1]ΣΥΓΚΕΝΤΡΩΤΙΚΟΣ!K30</f>
        <v>59973211.029999994</v>
      </c>
      <c r="R117" s="112">
        <f>[1]ΣΥΓΚΕΝΤΡΩΤΙΚΟΣ!K134</f>
        <v>16312698.880000001</v>
      </c>
      <c r="S117" s="112">
        <f>[1]ΣΥΓΚΕΝΤΡΩΤΙΚΟΣ!K237</f>
        <v>6419755.6099999994</v>
      </c>
      <c r="T117" s="112">
        <f>[1]ΣΥΓΚΕΝΤΡΩΤΙΚΟΣ!M30</f>
        <v>22075400.520000003</v>
      </c>
      <c r="U117" s="112">
        <f>[1]ΣΥΓΚΕΝΤΡΩΤΙΚΟΣ!M134</f>
        <v>8701593.9800000004</v>
      </c>
      <c r="V117" s="112">
        <f>[1]ΣΥΓΚΕΝΤΡΩΤΙΚΟΣ!M237</f>
        <v>3212666.95</v>
      </c>
      <c r="W117" s="112">
        <f>[1]ΣΥΓΚΕΝΤΡΩΤΙΚΟΣ!O30</f>
        <v>47471792.879999995</v>
      </c>
      <c r="X117" s="112">
        <f>[1]ΣΥΓΚΕΝΤΡΩΤΙΚΟΣ!O134</f>
        <v>11821976.039999999</v>
      </c>
      <c r="Y117" s="112">
        <f>[1]ΣΥΓΚΕΝΤΡΩΤΙΚΟΣ!O237</f>
        <v>4408722.03</v>
      </c>
      <c r="Z117" s="112">
        <f>[1]ΣΥΓΚΕΝΤΡΩΤΙΚΟΣ!Q30</f>
        <v>89254663.49000001</v>
      </c>
      <c r="AA117" s="112">
        <f>[1]ΣΥΓΚΕΝΤΡΩΤΙΚΟΣ!Q134</f>
        <v>15865736.710000001</v>
      </c>
      <c r="AB117" s="112">
        <f>[1]ΣΥΓΚΕΝΤΡΩΤΙΚΟΣ!Q237</f>
        <v>8140563.21</v>
      </c>
      <c r="AC117" s="112">
        <f>[1]ΣΥΓΚΕΝΤΡΩΤΙΚΟΣ!S30</f>
        <v>107999.95</v>
      </c>
      <c r="AD117" s="112">
        <f>[1]ΣΥΓΚΕΝΤΡΩΤΙΚΟΣ!S134</f>
        <v>107999.95</v>
      </c>
      <c r="AE117" s="112">
        <f>[1]ΣΥΓΚΕΝΤΡΩΤΙΚΟΣ!S237</f>
        <v>107999.95</v>
      </c>
      <c r="AF117" s="112">
        <f>[1]ΣΥΓΚΕΝΤΡΩΤΙΚΟΣ!U30</f>
        <v>2671045.75</v>
      </c>
      <c r="AG117" s="112">
        <f>[1]ΣΥΓΚΕΝΤΡΩΤΙΚΟΣ!U134</f>
        <v>1874500</v>
      </c>
      <c r="AH117" s="112">
        <f>[1]ΣΥΓΚΕΝΤΡΩΤΙΚΟΣ!U237</f>
        <v>515750</v>
      </c>
    </row>
    <row r="118" spans="1:34" hidden="1" x14ac:dyDescent="0.15">
      <c r="A118" s="97" t="str">
        <f>[1]ΣΥΓΚΕΝΤΡΩΤΙΚΟΣ!A31</f>
        <v>Δ. Μακεδονία</v>
      </c>
      <c r="B118" s="112">
        <f>[1]ΣΥΓΚΕΝΤΡΩΤΙΚΟΣ!B31</f>
        <v>59605285.960000008</v>
      </c>
      <c r="C118" s="112">
        <f>[1]ΣΥΓΚΕΝΤΡΩΤΙΚΟΣ!B135</f>
        <v>11933655.24</v>
      </c>
      <c r="D118" s="112">
        <f>[1]ΣΥΓΚΕΝΤΡΩΤΙΚΟΣ!B238</f>
        <v>5060438.0200000014</v>
      </c>
      <c r="E118" s="112">
        <f>[1]ΣΥΓΚΕΝΤΡΩΤΙΚΟΣ!C31</f>
        <v>10323795.25</v>
      </c>
      <c r="F118" s="112">
        <f>[1]ΣΥΓΚΕΝΤΡΩΤΙΚΟΣ!C135</f>
        <v>2797004</v>
      </c>
      <c r="G118" s="112">
        <f>[1]ΣΥΓΚΕΝΤΡΩΤΙΚΟΣ!C238</f>
        <v>1660383.6</v>
      </c>
      <c r="H118" s="112">
        <f>[1]ΣΥΓΚΕΝΤΡΩΤΙΚΟΣ!E31</f>
        <v>5702401.4100000001</v>
      </c>
      <c r="I118" s="112">
        <f>[1]ΣΥΓΚΕΝΤΡΩΤΙΚΟΣ!E135</f>
        <v>80000</v>
      </c>
      <c r="J118" s="112">
        <f>[1]ΣΥΓΚΕΝΤΡΩΤΙΚΟΣ!E238</f>
        <v>0</v>
      </c>
      <c r="K118" s="112">
        <f>[1]ΣΥΓΚΕΝΤΡΩΤΙΚΟΣ!G31</f>
        <v>8724959.120000001</v>
      </c>
      <c r="L118" s="112">
        <f>[1]ΣΥΓΚΕΝΤΡΩΤΙΚΟΣ!G135</f>
        <v>1063873.72</v>
      </c>
      <c r="M118" s="112">
        <f>[1]ΣΥΓΚΕΝΤΡΩΤΙΚΟΣ!G238</f>
        <v>688731.8</v>
      </c>
      <c r="N118" s="112">
        <f>[1]ΣΥΓΚΕΝΤΡΩΤΙΚΟΣ!I31</f>
        <v>10062894.389999999</v>
      </c>
      <c r="O118" s="112">
        <f>[1]ΣΥΓΚΕΝΤΡΩΤΙΚΟΣ!I135</f>
        <v>4378411.38</v>
      </c>
      <c r="P118" s="112">
        <f>[1]ΣΥΓΚΕΝΤΡΩΤΙΚΟΣ!I238</f>
        <v>1557328.3900000001</v>
      </c>
      <c r="Q118" s="112">
        <f>[1]ΣΥΓΚΕΝΤΡΩΤΙΚΟΣ!K31</f>
        <v>11386416.59</v>
      </c>
      <c r="R118" s="112">
        <f>[1]ΣΥΓΚΕΝΤΡΩΤΙΚΟΣ!K135</f>
        <v>2498417.91</v>
      </c>
      <c r="S118" s="112">
        <f>[1]ΣΥΓΚΕΝΤΡΩΤΙΚΟΣ!K238</f>
        <v>649400</v>
      </c>
      <c r="T118" s="112">
        <f>[1]ΣΥΓΚΕΝΤΡΩΤΙΚΟΣ!M31</f>
        <v>1855307.7</v>
      </c>
      <c r="U118" s="112">
        <f>[1]ΣΥΓΚΕΝΤΡΩΤΙΚΟΣ!M135</f>
        <v>328026.23</v>
      </c>
      <c r="V118" s="112">
        <f>[1]ΣΥΓΚΕΝΤΡΩΤΙΚΟΣ!M238</f>
        <v>328026.23</v>
      </c>
      <c r="W118" s="112">
        <f>[1]ΣΥΓΚΕΝΤΡΩΤΙΚΟΣ!O31</f>
        <v>6547713.1099999994</v>
      </c>
      <c r="X118" s="112">
        <f>[1]ΣΥΓΚΕΝΤΡΩΤΙΚΟΣ!O135</f>
        <v>787922</v>
      </c>
      <c r="Y118" s="112">
        <f>[1]ΣΥΓΚΕΝΤΡΩΤΙΚΟΣ!O238</f>
        <v>176568</v>
      </c>
      <c r="Z118" s="112">
        <f>[1]ΣΥΓΚΕΝΤΡΩΤΙΚΟΣ!Q31</f>
        <v>4596502.6400000006</v>
      </c>
      <c r="AA118" s="112">
        <f>[1]ΣΥΓΚΕΝΤΡΩΤΙΚΟΣ!Q135</f>
        <v>0</v>
      </c>
      <c r="AB118" s="112">
        <f>[1]ΣΥΓΚΕΝΤΡΩΤΙΚΟΣ!Q238</f>
        <v>0</v>
      </c>
      <c r="AC118" s="112">
        <f>[1]ΣΥΓΚΕΝΤΡΩΤΙΚΟΣ!S31</f>
        <v>0</v>
      </c>
      <c r="AD118" s="112">
        <f>[1]ΣΥΓΚΕΝΤΡΩΤΙΚΟΣ!S135</f>
        <v>0</v>
      </c>
      <c r="AE118" s="112">
        <f>[1]ΣΥΓΚΕΝΤΡΩΤΙΚΟΣ!S238</f>
        <v>0</v>
      </c>
      <c r="AF118" s="112">
        <f>[1]ΣΥΓΚΕΝΤΡΩΤΙΚΟΣ!U31</f>
        <v>405295.75</v>
      </c>
      <c r="AG118" s="112">
        <f>[1]ΣΥΓΚΕΝΤΡΩΤΙΚΟΣ!U135</f>
        <v>0</v>
      </c>
      <c r="AH118" s="112">
        <f>[1]ΣΥΓΚΕΝΤΡΩΤΙΚΟΣ!U238</f>
        <v>0</v>
      </c>
    </row>
    <row r="119" spans="1:34" hidden="1" x14ac:dyDescent="0.15">
      <c r="A119" s="97" t="str">
        <f>[1]ΣΥΓΚΕΝΤΡΩΤΙΚΟΣ!A32</f>
        <v>Ιόνια Νησιά</v>
      </c>
      <c r="B119" s="112">
        <f>[1]ΣΥΓΚΕΝΤΡΩΤΙΚΟΣ!B32</f>
        <v>19352344.859999999</v>
      </c>
      <c r="C119" s="112">
        <f>[1]ΣΥΓΚΕΝΤΡΩΤΙΚΟΣ!B136</f>
        <v>3245367.62</v>
      </c>
      <c r="D119" s="112">
        <f>[1]ΣΥΓΚΕΝΤΡΩΤΙΚΟΣ!B239</f>
        <v>2354706.3200000003</v>
      </c>
      <c r="E119" s="112">
        <f>[1]ΣΥΓΚΕΝΤΡΩΤΙΚΟΣ!C32</f>
        <v>2564445.81</v>
      </c>
      <c r="F119" s="112">
        <f>[1]ΣΥΓΚΕΝΤΡΩΤΙΚΟΣ!C136</f>
        <v>277500.03000000003</v>
      </c>
      <c r="G119" s="112">
        <f>[1]ΣΥΓΚΕΝΤΡΩΤΙΚΟΣ!C239</f>
        <v>423753.78</v>
      </c>
      <c r="H119" s="112">
        <f>[1]ΣΥΓΚΕΝΤΡΩΤΙΚΟΣ!E32</f>
        <v>580395.62</v>
      </c>
      <c r="I119" s="112">
        <f>[1]ΣΥΓΚΕΝΤΡΩΤΙΚΟΣ!E136</f>
        <v>166012.42000000001</v>
      </c>
      <c r="J119" s="112">
        <f>[1]ΣΥΓΚΕΝΤΡΩΤΙΚΟΣ!E239</f>
        <v>137252.42000000001</v>
      </c>
      <c r="K119" s="112">
        <f>[1]ΣΥΓΚΕΝΤΡΩΤΙΚΟΣ!G32</f>
        <v>3206430.37</v>
      </c>
      <c r="L119" s="112">
        <f>[1]ΣΥΓΚΕΝΤΡΩΤΙΚΟΣ!G136</f>
        <v>126030.45</v>
      </c>
      <c r="M119" s="112">
        <f>[1]ΣΥΓΚΕΝΤΡΩΤΙΚΟΣ!G239</f>
        <v>39681.65</v>
      </c>
      <c r="N119" s="112">
        <f>[1]ΣΥΓΚΕΝΤΡΩΤΙΚΟΣ!I32</f>
        <v>0</v>
      </c>
      <c r="O119" s="112">
        <f>[1]ΣΥΓΚΕΝΤΡΩΤΙΚΟΣ!I136</f>
        <v>0</v>
      </c>
      <c r="P119" s="112">
        <f>[1]ΣΥΓΚΕΝΤΡΩΤΙΚΟΣ!I239</f>
        <v>0</v>
      </c>
      <c r="Q119" s="112">
        <f>[1]ΣΥΓΚΕΝΤΡΩΤΙΚΟΣ!K32</f>
        <v>709820.49</v>
      </c>
      <c r="R119" s="112">
        <f>[1]ΣΥΓΚΕΝΤΡΩΤΙΚΟΣ!K136</f>
        <v>82500</v>
      </c>
      <c r="S119" s="112">
        <f>[1]ΣΥΓΚΕΝΤΡΩΤΙΚΟΣ!K239</f>
        <v>0</v>
      </c>
      <c r="T119" s="112">
        <f>[1]ΣΥΓΚΕΝΤΡΩΤΙΚΟΣ!M32</f>
        <v>1495982</v>
      </c>
      <c r="U119" s="112">
        <f>[1]ΣΥΓΚΕΝΤΡΩΤΙΚΟΣ!M136</f>
        <v>483267</v>
      </c>
      <c r="V119" s="112">
        <f>[1]ΣΥΓΚΕΝΤΡΩΤΙΚΟΣ!M239</f>
        <v>0</v>
      </c>
      <c r="W119" s="112">
        <f>[1]ΣΥΓΚΕΝΤΡΩΤΙΚΟΣ!O32</f>
        <v>883718.47</v>
      </c>
      <c r="X119" s="112">
        <f>[1]ΣΥΓΚΕΝΤΡΩΤΙΚΟΣ!O136</f>
        <v>418258.47</v>
      </c>
      <c r="Y119" s="112">
        <f>[1]ΣΥΓΚΕΝΤΡΩΤΙΚΟΣ!O239</f>
        <v>418258.47</v>
      </c>
      <c r="Z119" s="112">
        <f>[1]ΣΥΓΚΕΝΤΡΩΤΙΚΟΣ!Q32</f>
        <v>9911552.0999999996</v>
      </c>
      <c r="AA119" s="112">
        <f>[1]ΣΥΓΚΕΝΤΡΩΤΙΚΟΣ!Q136</f>
        <v>1691799.25</v>
      </c>
      <c r="AB119" s="112">
        <f>[1]ΣΥΓΚΕΝΤΡΩΤΙΚΟΣ!Q239</f>
        <v>1335760</v>
      </c>
      <c r="AC119" s="112">
        <f>[1]ΣΥΓΚΕΝΤΡΩΤΙΚΟΣ!S32</f>
        <v>0</v>
      </c>
      <c r="AD119" s="112">
        <f>[1]ΣΥΓΚΕΝΤΡΩΤΙΚΟΣ!S136</f>
        <v>0</v>
      </c>
      <c r="AE119" s="112">
        <f>[1]ΣΥΓΚΕΝΤΡΩΤΙΚΟΣ!S239</f>
        <v>0</v>
      </c>
      <c r="AF119" s="112">
        <f>[1]ΣΥΓΚΕΝΤΡΩΤΙΚΟΣ!U32</f>
        <v>0</v>
      </c>
      <c r="AG119" s="112">
        <f>[1]ΣΥΓΚΕΝΤΡΩΤΙΚΟΣ!U136</f>
        <v>0</v>
      </c>
      <c r="AH119" s="112">
        <f>[1]ΣΥΓΚΕΝΤΡΩΤΙΚΟΣ!U239</f>
        <v>0</v>
      </c>
    </row>
    <row r="120" spans="1:34" hidden="1" x14ac:dyDescent="0.15">
      <c r="A120" s="97" t="str">
        <f>[1]ΣΥΓΚΕΝΤΡΩΤΙΚΟΣ!A33</f>
        <v>Σ. Ελλάδα</v>
      </c>
      <c r="B120" s="112">
        <f>[1]ΣΥΓΚΕΝΤΡΩΤΙΚΟΣ!B33</f>
        <v>72898303.280000001</v>
      </c>
      <c r="C120" s="112">
        <f>[1]ΣΥΓΚΕΝΤΡΩΤΙΚΟΣ!B137</f>
        <v>17458708.399999999</v>
      </c>
      <c r="D120" s="112">
        <f>[1]ΣΥΓΚΕΝΤΡΩΤΙΚΟΣ!B240</f>
        <v>8267147.9199999999</v>
      </c>
      <c r="E120" s="112">
        <f>[1]ΣΥΓΚΕΝΤΡΩΤΙΚΟΣ!C33</f>
        <v>15126689.280000001</v>
      </c>
      <c r="F120" s="112">
        <f>[1]ΣΥΓΚΕΝΤΡΩΤΙΚΟΣ!C137</f>
        <v>3644425.6599999997</v>
      </c>
      <c r="G120" s="112">
        <f>[1]ΣΥΓΚΕΝΤΡΩΤΙΚΟΣ!C240</f>
        <v>2106669.4300000002</v>
      </c>
      <c r="H120" s="112">
        <f>[1]ΣΥΓΚΕΝΤΡΩΤΙΚΟΣ!E33</f>
        <v>11645612.76</v>
      </c>
      <c r="I120" s="112">
        <f>[1]ΣΥΓΚΕΝΤΡΩΤΙΚΟΣ!E137</f>
        <v>2323904.06</v>
      </c>
      <c r="J120" s="112">
        <f>[1]ΣΥΓΚΕΝΤΡΩΤΙΚΟΣ!E240</f>
        <v>993295.5</v>
      </c>
      <c r="K120" s="112">
        <f>[1]ΣΥΓΚΕΝΤΡΩΤΙΚΟΣ!G33</f>
        <v>9937820.5199999996</v>
      </c>
      <c r="L120" s="112">
        <f>[1]ΣΥΓΚΕΝΤΡΩΤΙΚΟΣ!G137</f>
        <v>2162161.7199999997</v>
      </c>
      <c r="M120" s="112">
        <f>[1]ΣΥΓΚΕΝΤΡΩΤΙΚΟΣ!G240</f>
        <v>1313083.56</v>
      </c>
      <c r="N120" s="112">
        <f>[1]ΣΥΓΚΕΝΤΡΩΤΙΚΟΣ!I33</f>
        <v>6849410.9300000006</v>
      </c>
      <c r="O120" s="112">
        <f>[1]ΣΥΓΚΕΝΤΡΩΤΙΚΟΣ!I137</f>
        <v>2188944.96</v>
      </c>
      <c r="P120" s="112">
        <f>[1]ΣΥΓΚΕΝΤΡΩΤΙΚΟΣ!I240</f>
        <v>638543.85</v>
      </c>
      <c r="Q120" s="112">
        <f>[1]ΣΥΓΚΕΝΤΡΩΤΙΚΟΣ!K33</f>
        <v>6694073.0699999994</v>
      </c>
      <c r="R120" s="112">
        <f>[1]ΣΥΓΚΕΝΤΡΩΤΙΚΟΣ!K137</f>
        <v>1448023.85</v>
      </c>
      <c r="S120" s="112">
        <f>[1]ΣΥΓΚΕΝΤΡΩΤΙΚΟΣ!K240</f>
        <v>841313.29</v>
      </c>
      <c r="T120" s="112">
        <f>[1]ΣΥΓΚΕΝΤΡΩΤΙΚΟΣ!M33</f>
        <v>3667296.9400000004</v>
      </c>
      <c r="U120" s="112">
        <f>[1]ΣΥΓΚΕΝΤΡΩΤΙΚΟΣ!M137</f>
        <v>1571896.79</v>
      </c>
      <c r="V120" s="112">
        <f>[1]ΣΥΓΚΕΝΤΡΩΤΙΚΟΣ!M240</f>
        <v>1172663.24</v>
      </c>
      <c r="W120" s="112">
        <f>[1]ΣΥΓΚΕΝΤΡΩΤΙΚΟΣ!O33</f>
        <v>10698035.680000002</v>
      </c>
      <c r="X120" s="112">
        <f>[1]ΣΥΓΚΕΝΤΡΩΤΙΚΟΣ!O137</f>
        <v>3202039.11</v>
      </c>
      <c r="Y120" s="112">
        <f>[1]ΣΥΓΚΕΝΤΡΩΤΙΚΟΣ!O240</f>
        <v>460794.55</v>
      </c>
      <c r="Z120" s="112">
        <f>[1]ΣΥΓΚΕΝΤΡΩΤΙΚΟΣ!Q33</f>
        <v>8204989.1000000006</v>
      </c>
      <c r="AA120" s="112">
        <f>[1]ΣΥΓΚΕΝΤΡΩΤΙΚΟΣ!Q137</f>
        <v>842937.25</v>
      </c>
      <c r="AB120" s="112">
        <f>[1]ΣΥΓΚΕΝΤΡΩΤΙΚΟΣ!Q240</f>
        <v>740784.5</v>
      </c>
      <c r="AC120" s="112">
        <f>[1]ΣΥΓΚΕΝΤΡΩΤΙΚΟΣ!S33</f>
        <v>0</v>
      </c>
      <c r="AD120" s="112">
        <f>[1]ΣΥΓΚΕΝΤΡΩΤΙΚΟΣ!S137</f>
        <v>0</v>
      </c>
      <c r="AE120" s="112">
        <f>[1]ΣΥΓΚΕΝΤΡΩΤΙΚΟΣ!S240</f>
        <v>0</v>
      </c>
      <c r="AF120" s="112">
        <f>[1]ΣΥΓΚΕΝΤΡΩΤΙΚΟΣ!U33</f>
        <v>74375</v>
      </c>
      <c r="AG120" s="112">
        <f>[1]ΣΥΓΚΕΝΤΡΩΤΙΚΟΣ!U137</f>
        <v>74375</v>
      </c>
      <c r="AH120" s="112">
        <f>[1]ΣΥΓΚΕΝΤΡΩΤΙΚΟΣ!U240</f>
        <v>0</v>
      </c>
    </row>
    <row r="121" spans="1:34" hidden="1" x14ac:dyDescent="0.15">
      <c r="A121" s="97" t="str">
        <f>[1]ΣΥΓΚΕΝΤΡΩΤΙΚΟΣ!A34</f>
        <v>Πελοπόννησος</v>
      </c>
      <c r="B121" s="112">
        <f>[1]ΣΥΓΚΕΝΤΡΩΤΙΚΟΣ!B34</f>
        <v>45793148.820000008</v>
      </c>
      <c r="C121" s="112">
        <f>[1]ΣΥΓΚΕΝΤΡΩΤΙΚΟΣ!B138</f>
        <v>13794427.759999998</v>
      </c>
      <c r="D121" s="112">
        <f>[1]ΣΥΓΚΕΝΤΡΩΤΙΚΟΣ!B241</f>
        <v>7273263.9400000004</v>
      </c>
      <c r="E121" s="112">
        <f>[1]ΣΥΓΚΕΝΤΡΩΤΙΚΟΣ!C34</f>
        <v>12681954.560000001</v>
      </c>
      <c r="F121" s="112">
        <f>[1]ΣΥΓΚΕΝΤΡΩΤΙΚΟΣ!C138</f>
        <v>4064155.19</v>
      </c>
      <c r="G121" s="112">
        <f>[1]ΣΥΓΚΕΝΤΡΩΤΙΚΟΣ!C241</f>
        <v>1278279.1000000001</v>
      </c>
      <c r="H121" s="112">
        <f>[1]ΣΥΓΚΕΝΤΡΩΤΙΚΟΣ!E34</f>
        <v>2570667.33</v>
      </c>
      <c r="I121" s="112">
        <f>[1]ΣΥΓΚΕΝΤΡΩΤΙΚΟΣ!E138</f>
        <v>961904.87</v>
      </c>
      <c r="J121" s="112">
        <f>[1]ΣΥΓΚΕΝΤΡΩΤΙΚΟΣ!E241</f>
        <v>764454.86</v>
      </c>
      <c r="K121" s="112">
        <f>[1]ΣΥΓΚΕΝΤΡΩΤΙΚΟΣ!G34</f>
        <v>7906940.1899999995</v>
      </c>
      <c r="L121" s="112">
        <f>[1]ΣΥΓΚΕΝΤΡΩΤΙΚΟΣ!G138</f>
        <v>2553144.39</v>
      </c>
      <c r="M121" s="112">
        <f>[1]ΣΥΓΚΕΝΤΡΩΤΙΚΟΣ!G241</f>
        <v>1939906.79</v>
      </c>
      <c r="N121" s="112">
        <f>[1]ΣΥΓΚΕΝΤΡΩΤΙΚΟΣ!I34</f>
        <v>3265094.19</v>
      </c>
      <c r="O121" s="112">
        <f>[1]ΣΥΓΚΕΝΤΡΩΤΙΚΟΣ!I138</f>
        <v>1288481.94</v>
      </c>
      <c r="P121" s="112">
        <f>[1]ΣΥΓΚΕΝΤΡΩΤΙΚΟΣ!I241</f>
        <v>602547.57999999996</v>
      </c>
      <c r="Q121" s="112">
        <f>[1]ΣΥΓΚΕΝΤΡΩΤΙΚΟΣ!K34</f>
        <v>4181164.04</v>
      </c>
      <c r="R121" s="112">
        <f>[1]ΣΥΓΚΕΝΤΡΩΤΙΚΟΣ!K138</f>
        <v>869873.43</v>
      </c>
      <c r="S121" s="112">
        <f>[1]ΣΥΓΚΕΝΤΡΩΤΙΚΟΣ!K241</f>
        <v>439623.44</v>
      </c>
      <c r="T121" s="112">
        <f>[1]ΣΥΓΚΕΝΤΡΩΤΙΚΟΣ!M34</f>
        <v>3395617.93</v>
      </c>
      <c r="U121" s="112">
        <f>[1]ΣΥΓΚΕΝΤΡΩΤΙΚΟΣ!M138</f>
        <v>1014855.12</v>
      </c>
      <c r="V121" s="112">
        <f>[1]ΣΥΓΚΕΝΤΡΩΤΙΚΟΣ!M241</f>
        <v>199095</v>
      </c>
      <c r="W121" s="112">
        <f>[1]ΣΥΓΚΕΝΤΡΩΤΙΚΟΣ!O34</f>
        <v>1119479.52</v>
      </c>
      <c r="X121" s="112">
        <f>[1]ΣΥΓΚΕΝΤΡΩΤΙΚΟΣ!O138</f>
        <v>257200</v>
      </c>
      <c r="Y121" s="112">
        <f>[1]ΣΥΓΚΕΝΤΡΩΤΙΚΟΣ!O241</f>
        <v>257200</v>
      </c>
      <c r="Z121" s="112">
        <f>[1]ΣΥΓΚΕΝΤΡΩΤΙΚΟΣ!Q34</f>
        <v>10280981.060000001</v>
      </c>
      <c r="AA121" s="112">
        <f>[1]ΣΥΓΚΕΝΤΡΩΤΙΚΟΣ!Q138</f>
        <v>2784812.82</v>
      </c>
      <c r="AB121" s="112">
        <f>[1]ΣΥΓΚΕΝΤΡΩΤΙΚΟΣ!Q241</f>
        <v>1792157.17</v>
      </c>
      <c r="AC121" s="112">
        <f>[1]ΣΥΓΚΕΝΤΡΩΤΙΚΟΣ!S34</f>
        <v>0</v>
      </c>
      <c r="AD121" s="112">
        <f>[1]ΣΥΓΚΕΝΤΡΩΤΙΚΟΣ!S138</f>
        <v>0</v>
      </c>
      <c r="AE121" s="112">
        <f>[1]ΣΥΓΚΕΝΤΡΩΤΙΚΟΣ!S241</f>
        <v>0</v>
      </c>
      <c r="AF121" s="112">
        <f>[1]ΣΥΓΚΕΝΤΡΩΤΙΚΟΣ!U34</f>
        <v>391250</v>
      </c>
      <c r="AG121" s="112">
        <f>[1]ΣΥΓΚΕΝΤΡΩΤΙΚΟΣ!U138</f>
        <v>0</v>
      </c>
      <c r="AH121" s="112">
        <f>[1]ΣΥΓΚΕΝΤΡΩΤΙΚΟΣ!U241</f>
        <v>0</v>
      </c>
    </row>
    <row r="122" spans="1:34" hidden="1" x14ac:dyDescent="0.15">
      <c r="A122" s="97" t="str">
        <f>[1]ΣΥΓΚΕΝΤΡΩΤΙΚΟΣ!A35</f>
        <v>Β. Αγαίο</v>
      </c>
      <c r="B122" s="112">
        <f>[1]ΣΥΓΚΕΝΤΡΩΤΙΚΟΣ!B35</f>
        <v>37839608.549999997</v>
      </c>
      <c r="C122" s="112">
        <f>[1]ΣΥΓΚΕΝΤΡΩΤΙΚΟΣ!B139</f>
        <v>8361469.9000000004</v>
      </c>
      <c r="D122" s="112">
        <f>[1]ΣΥΓΚΕΝΤΡΩΤΙΚΟΣ!B242</f>
        <v>3350736.2700000005</v>
      </c>
      <c r="E122" s="112">
        <f>[1]ΣΥΓΚΕΝΤΡΩΤΙΚΟΣ!C35</f>
        <v>7383416.5199999996</v>
      </c>
      <c r="F122" s="112">
        <f>[1]ΣΥΓΚΕΝΤΡΩΤΙΚΟΣ!C139</f>
        <v>1011725.85</v>
      </c>
      <c r="G122" s="112">
        <f>[1]ΣΥΓΚΕΝΤΡΩΤΙΚΟΣ!C242</f>
        <v>1129257.1400000001</v>
      </c>
      <c r="H122" s="112">
        <f>[1]ΣΥΓΚΕΝΤΡΩΤΙΚΟΣ!E35</f>
        <v>1941545.46</v>
      </c>
      <c r="I122" s="112">
        <f>[1]ΣΥΓΚΕΝΤΡΩΤΙΚΟΣ!E139</f>
        <v>251000</v>
      </c>
      <c r="J122" s="112">
        <f>[1]ΣΥΓΚΕΝΤΡΩΤΙΚΟΣ!E242</f>
        <v>0</v>
      </c>
      <c r="K122" s="112">
        <f>[1]ΣΥΓΚΕΝΤΡΩΤΙΚΟΣ!G35</f>
        <v>4752684.6499999994</v>
      </c>
      <c r="L122" s="112">
        <f>[1]ΣΥΓΚΕΝΤΡΩΤΙΚΟΣ!G139</f>
        <v>656815.87999999989</v>
      </c>
      <c r="M122" s="112">
        <f>[1]ΣΥΓΚΕΝΤΡΩΤΙΚΟΣ!G242</f>
        <v>205725.56</v>
      </c>
      <c r="N122" s="112">
        <f>[1]ΣΥΓΚΕΝΤΡΩΤΙΚΟΣ!I35</f>
        <v>1482045.83</v>
      </c>
      <c r="O122" s="112">
        <f>[1]ΣΥΓΚΕΝΤΡΩΤΙΚΟΣ!I139</f>
        <v>182741.08</v>
      </c>
      <c r="P122" s="112">
        <f>[1]ΣΥΓΚΕΝΤΡΩΤΙΚΟΣ!I242</f>
        <v>0</v>
      </c>
      <c r="Q122" s="112">
        <f>[1]ΣΥΓΚΕΝΤΡΩΤΙΚΟΣ!K35</f>
        <v>6331353.6199999992</v>
      </c>
      <c r="R122" s="112">
        <f>[1]ΣΥΓΚΕΝΤΡΩΤΙΚΟΣ!K139</f>
        <v>1408212.29</v>
      </c>
      <c r="S122" s="112">
        <f>[1]ΣΥΓΚΕΝΤΡΩΤΙΚΟΣ!K242</f>
        <v>325205</v>
      </c>
      <c r="T122" s="112">
        <f>[1]ΣΥΓΚΕΝΤΡΩΤΙΚΟΣ!M35</f>
        <v>3113505.14</v>
      </c>
      <c r="U122" s="112">
        <f>[1]ΣΥΓΚΕΝΤΡΩΤΙΚΟΣ!M139</f>
        <v>2130874.2400000002</v>
      </c>
      <c r="V122" s="112">
        <f>[1]ΣΥΓΚΕΝΤΡΩΤΙΚΟΣ!M242</f>
        <v>397300.47999999998</v>
      </c>
      <c r="W122" s="112">
        <f>[1]ΣΥΓΚΕΝΤΡΩΤΙΚΟΣ!O35</f>
        <v>1613494</v>
      </c>
      <c r="X122" s="112">
        <f>[1]ΣΥΓΚΕΝΤΡΩΤΙΚΟΣ!O139</f>
        <v>653440</v>
      </c>
      <c r="Y122" s="112">
        <f>[1]ΣΥΓΚΕΝΤΡΩΤΙΚΟΣ!O242</f>
        <v>774480.84000000008</v>
      </c>
      <c r="Z122" s="112">
        <f>[1]ΣΥΓΚΕΝΤΡΩΤΙΚΟΣ!Q35</f>
        <v>11221563.330000002</v>
      </c>
      <c r="AA122" s="112">
        <f>[1]ΣΥΓΚΕΝΤΡΩΤΙΚΟΣ!Q139</f>
        <v>2066660.56</v>
      </c>
      <c r="AB122" s="112">
        <f>[1]ΣΥΓΚΕΝΤΡΩΤΙΚΟΣ!Q242</f>
        <v>518767.25</v>
      </c>
      <c r="AC122" s="112">
        <f>[1]ΣΥΓΚΕΝΤΡΩΤΙΚΟΣ!S35</f>
        <v>0</v>
      </c>
      <c r="AD122" s="112">
        <f>[1]ΣΥΓΚΕΝΤΡΩΤΙΚΟΣ!S139</f>
        <v>0</v>
      </c>
      <c r="AE122" s="112">
        <f>[1]ΣΥΓΚΕΝΤΡΩΤΙΚΟΣ!S242</f>
        <v>0</v>
      </c>
      <c r="AF122" s="112">
        <f>[1]ΣΥΓΚΕΝΤΡΩΤΙΚΟΣ!U35</f>
        <v>0</v>
      </c>
      <c r="AG122" s="112">
        <f>[1]ΣΥΓΚΕΝΤΡΩΤΙΚΟΣ!U139</f>
        <v>0</v>
      </c>
      <c r="AH122" s="112">
        <f>[1]ΣΥΓΚΕΝΤΡΩΤΙΚΟΣ!U242</f>
        <v>0</v>
      </c>
    </row>
    <row r="123" spans="1:34" hidden="1" x14ac:dyDescent="0.15">
      <c r="A123" s="97" t="str">
        <f>[1]ΣΥΓΚΕΝΤΡΩΤΙΚΟΣ!A36</f>
        <v>Κρήτη</v>
      </c>
      <c r="B123" s="112">
        <f>[1]ΣΥΓΚΕΝΤΡΩΤΙΚΟΣ!B36</f>
        <v>265078358.69999999</v>
      </c>
      <c r="C123" s="112">
        <f>[1]ΣΥΓΚΕΝΤΡΩΤΙΚΟΣ!B140</f>
        <v>77779282.620000005</v>
      </c>
      <c r="D123" s="112">
        <f>[1]ΣΥΓΚΕΝΤΡΩΤΙΚΟΣ!B243</f>
        <v>30618521.179999996</v>
      </c>
      <c r="E123" s="112">
        <f>[1]ΣΥΓΚΕΝΤΡΩΤΙΚΟΣ!C36</f>
        <v>51079914.780000001</v>
      </c>
      <c r="F123" s="112">
        <f>[1]ΣΥΓΚΕΝΤΡΩΤΙΚΟΣ!C140</f>
        <v>13716292.959999999</v>
      </c>
      <c r="G123" s="112">
        <f>[1]ΣΥΓΚΕΝΤΡΩΤΙΚΟΣ!C243</f>
        <v>4389950.49</v>
      </c>
      <c r="H123" s="112">
        <f>[1]ΣΥΓΚΕΝΤΡΩΤΙΚΟΣ!E36</f>
        <v>48229669.789999992</v>
      </c>
      <c r="I123" s="112">
        <f>[1]ΣΥΓΚΕΝΤΡΩΤΙΚΟΣ!E140</f>
        <v>15357287.16</v>
      </c>
      <c r="J123" s="112">
        <f>[1]ΣΥΓΚΕΝΤΡΩΤΙΚΟΣ!E243</f>
        <v>5567734.5499999998</v>
      </c>
      <c r="K123" s="112">
        <f>[1]ΣΥΓΚΕΝΤΡΩΤΙΚΟΣ!G36</f>
        <v>34640971.670000002</v>
      </c>
      <c r="L123" s="112">
        <f>[1]ΣΥΓΚΕΝΤΡΩΤΙΚΟΣ!G140</f>
        <v>12600209.41</v>
      </c>
      <c r="M123" s="112">
        <f>[1]ΣΥΓΚΕΝΤΡΩΤΙΚΟΣ!G243</f>
        <v>6563131.8300000001</v>
      </c>
      <c r="N123" s="112">
        <f>[1]ΣΥΓΚΕΝΤΡΩΤΙΚΟΣ!I36</f>
        <v>18353176.120000001</v>
      </c>
      <c r="O123" s="112">
        <f>[1]ΣΥΓΚΕΝΤΡΩΤΙΚΟΣ!I140</f>
        <v>6036378.8499999996</v>
      </c>
      <c r="P123" s="112">
        <f>[1]ΣΥΓΚΕΝΤΡΩΤΙΚΟΣ!I243</f>
        <v>2119644.02</v>
      </c>
      <c r="Q123" s="112">
        <f>[1]ΣΥΓΚΕΝΤΡΩΤΙΚΟΣ!K36</f>
        <v>30670383.219999999</v>
      </c>
      <c r="R123" s="112">
        <f>[1]ΣΥΓΚΕΝΤΡΩΤΙΚΟΣ!K140</f>
        <v>10005671.4</v>
      </c>
      <c r="S123" s="112">
        <f>[1]ΣΥΓΚΕΝΤΡΩΤΙΚΟΣ!K243</f>
        <v>4164213.88</v>
      </c>
      <c r="T123" s="112">
        <f>[1]ΣΥΓΚΕΝΤΡΩΤΙΚΟΣ!M36</f>
        <v>8547690.8100000005</v>
      </c>
      <c r="U123" s="112">
        <f>[1]ΣΥΓΚΕΝΤΡΩΤΙΚΟΣ!M140</f>
        <v>3172674.6</v>
      </c>
      <c r="V123" s="112">
        <f>[1]ΣΥΓΚΕΝΤΡΩΤΙΚΟΣ!M243</f>
        <v>1115582</v>
      </c>
      <c r="W123" s="112">
        <f>[1]ΣΥΓΚΕΝΤΡΩΤΙΚΟΣ!O36</f>
        <v>26609352.099999998</v>
      </c>
      <c r="X123" s="112">
        <f>[1]ΣΥΓΚΕΝΤΡΩΤΙΚΟΣ!O140</f>
        <v>6503116.46</v>
      </c>
      <c r="Y123" s="112">
        <f>[1]ΣΥΓΚΕΝΤΡΩΤΙΚΟΣ!O243</f>
        <v>2321420.17</v>
      </c>
      <c r="Z123" s="112">
        <f>[1]ΣΥΓΚΕΝΤΡΩΤΙΚΟΣ!Q36</f>
        <v>45039075.260000005</v>
      </c>
      <c r="AA123" s="112">
        <f>[1]ΣΥΓΚΕΝΤΡΩΤΙΚΟΣ!Q140</f>
        <v>8479526.8300000001</v>
      </c>
      <c r="AB123" s="112">
        <f>[1]ΣΥΓΚΕΝΤΡΩΤΙΚΟΣ!Q243</f>
        <v>3753094.29</v>
      </c>
      <c r="AC123" s="112">
        <f>[1]ΣΥΓΚΕΝΤΡΩΤΙΚΟΣ!S36</f>
        <v>107999.95</v>
      </c>
      <c r="AD123" s="112">
        <f>[1]ΣΥΓΚΕΝΤΡΩΤΙΚΟΣ!S140</f>
        <v>107999.95</v>
      </c>
      <c r="AE123" s="112">
        <f>[1]ΣΥΓΚΕΝΤΡΩΤΙΚΟΣ!S243</f>
        <v>107999.95</v>
      </c>
      <c r="AF123" s="112">
        <f>[1]ΣΥΓΚΕΝΤΡΩΤΙΚΟΣ!U36</f>
        <v>1800125</v>
      </c>
      <c r="AG123" s="112">
        <f>[1]ΣΥΓΚΕΝΤΡΩΤΙΚΟΣ!U140</f>
        <v>1800125</v>
      </c>
      <c r="AH123" s="112">
        <f>[1]ΣΥΓΚΕΝΤΡΩΤΙΚΟΣ!U243</f>
        <v>515750</v>
      </c>
    </row>
    <row r="124" spans="1:34" hidden="1" x14ac:dyDescent="0.15">
      <c r="A124" s="97" t="str">
        <f>[1]ΣΥΓΚΕΝΤΡΩΤΙΚΟΣ!A37</f>
        <v>ΕΔΚ (Α κύκλος) - ΠΜ</v>
      </c>
      <c r="B124" s="112">
        <f>[1]ΣΥΓΚΕΝΤΡΩΤΙΚΟΣ!B37</f>
        <v>196748920.50999999</v>
      </c>
      <c r="C124" s="112">
        <f>[1]ΣΥΓΚΕΝΤΡΩΤΙΚΟΣ!B141</f>
        <v>110923141.48999999</v>
      </c>
      <c r="D124" s="112">
        <f>[1]ΣΥΓΚΕΝΤΡΩΤΙΚΟΣ!B244</f>
        <v>49829663.829999998</v>
      </c>
      <c r="E124" s="112">
        <f>[1]ΣΥΓΚΕΝΤΡΩΤΙΚΟΣ!C37</f>
        <v>41142163.890000001</v>
      </c>
      <c r="F124" s="112">
        <f>[1]ΣΥΓΚΕΝΤΡΩΤΙΚΟΣ!C141</f>
        <v>21521193.630000003</v>
      </c>
      <c r="G124" s="112">
        <f>[1]ΣΥΓΚΕΝΤΡΩΤΙΚΟΣ!C244</f>
        <v>9669785.4199999999</v>
      </c>
      <c r="H124" s="112">
        <f>[1]ΣΥΓΚΕΝΤΡΩΤΙΚΟΣ!E37</f>
        <v>30943504.720000003</v>
      </c>
      <c r="I124" s="112">
        <f>[1]ΣΥΓΚΕΝΤΡΩΤΙΚΟΣ!E141</f>
        <v>17921795.120000001</v>
      </c>
      <c r="J124" s="112">
        <f>[1]ΣΥΓΚΕΝΤΡΩΤΙΚΟΣ!E244</f>
        <v>6832740.2799999993</v>
      </c>
      <c r="K124" s="112">
        <f>[1]ΣΥΓΚΕΝΤΡΩΤΙΚΟΣ!G37</f>
        <v>35821673.310000002</v>
      </c>
      <c r="L124" s="112">
        <f>[1]ΣΥΓΚΕΝΤΡΩΤΙΚΟΣ!G141</f>
        <v>17009125.07</v>
      </c>
      <c r="M124" s="112">
        <f>[1]ΣΥΓΚΕΝΤΡΩΤΙΚΟΣ!G244</f>
        <v>10239116.83</v>
      </c>
      <c r="N124" s="112">
        <f>[1]ΣΥΓΚΕΝΤΡΩΤΙΚΟΣ!I37</f>
        <v>10637319.92</v>
      </c>
      <c r="O124" s="112">
        <f>[1]ΣΥΓΚΕΝΤΡΩΤΙΚΟΣ!I141</f>
        <v>7991313.4199999999</v>
      </c>
      <c r="P124" s="112">
        <f>[1]ΣΥΓΚΕΝΤΡΩΤΙΚΟΣ!I244</f>
        <v>3320980.58</v>
      </c>
      <c r="Q124" s="112">
        <f>[1]ΣΥΓΚΕΝΤΡΩΤΙΚΟΣ!K37</f>
        <v>24335499.57</v>
      </c>
      <c r="R124" s="112">
        <f>[1]ΣΥΓΚΕΝΤΡΩΤΙΚΟΣ!K141</f>
        <v>12839260.27</v>
      </c>
      <c r="S124" s="112">
        <f>[1]ΣΥΓΚΕΝΤΡΩΤΙΚΟΣ!K244</f>
        <v>5936250.6099999994</v>
      </c>
      <c r="T124" s="112">
        <f>[1]ΣΥΓΚΕΝΤΡΩΤΙΚΟΣ!M37</f>
        <v>7858813.7300000004</v>
      </c>
      <c r="U124" s="112">
        <f>[1]ΣΥΓΚΕΝΤΡΩΤΙΚΟΣ!M141</f>
        <v>7858813.7300000004</v>
      </c>
      <c r="V124" s="112">
        <f>[1]ΣΥΓΚΕΝΤΡΩΤΙΚΟΣ!M244</f>
        <v>3105288.71</v>
      </c>
      <c r="W124" s="112">
        <f>[1]ΣΥΓΚΕΝΤΡΩΤΙΚΟΣ!O37</f>
        <v>14544463.460000001</v>
      </c>
      <c r="X124" s="112">
        <f>[1]ΣΥΓΚΕΝΤΡΩΤΙΚΟΣ!O141</f>
        <v>11417468.539999999</v>
      </c>
      <c r="Y124" s="112">
        <f>[1]ΣΥΓΚΕΝΤΡΩΤΙΚΟΣ!O244</f>
        <v>3592146.19</v>
      </c>
      <c r="Z124" s="112">
        <f>[1]ΣΥΓΚΕΝΤΡΩΤΙΚΟΣ!Q37</f>
        <v>31465481.909999996</v>
      </c>
      <c r="AA124" s="112">
        <f>[1]ΣΥΓΚΕΝΤΡΩΤΙΚΟΣ!Q141</f>
        <v>14364171.710000001</v>
      </c>
      <c r="AB124" s="112">
        <f>[1]ΣΥΓΚΕΝΤΡΩΤΙΚΟΣ!Q244</f>
        <v>7133355.21</v>
      </c>
      <c r="AC124" s="112">
        <f>[1]ΣΥΓΚΕΝΤΡΩΤΙΚΟΣ!S37</f>
        <v>0</v>
      </c>
      <c r="AD124" s="112">
        <f>[1]ΣΥΓΚΕΝΤΡΩΤΙΚΟΣ!S141</f>
        <v>0</v>
      </c>
      <c r="AE124" s="112">
        <f>[1]ΣΥΓΚΕΝΤΡΩΤΙΚΟΣ!S244</f>
        <v>0</v>
      </c>
      <c r="AF124" s="112">
        <f>[1]ΣΥΓΚΕΝΤΡΩΤΙΚΟΣ!U37</f>
        <v>0</v>
      </c>
      <c r="AG124" s="112">
        <f>[1]ΣΥΓΚΕΝΤΡΩΤΙΚΟΣ!U141</f>
        <v>0</v>
      </c>
      <c r="AH124" s="112">
        <f>[1]ΣΥΓΚΕΝΤΡΩΤΙΚΟΣ!U244</f>
        <v>0</v>
      </c>
    </row>
    <row r="125" spans="1:34" hidden="1" x14ac:dyDescent="0.15">
      <c r="A125" s="97" t="str">
        <f>[1]ΣΥΓΚΕΝΤΡΩΤΙΚΟΣ!A38</f>
        <v>Δ. Μακεδονία</v>
      </c>
      <c r="B125" s="112">
        <f>[1]ΣΥΓΚΕΝΤΡΩΤΙΚΟΣ!B38</f>
        <v>23217356.060000002</v>
      </c>
      <c r="C125" s="112">
        <f>[1]ΣΥΓΚΕΝΤΡΩΤΙΚΟΣ!B142</f>
        <v>10043324.050000001</v>
      </c>
      <c r="D125" s="112">
        <f>[1]ΣΥΓΚΕΝΤΡΩΤΙΚΟΣ!B245</f>
        <v>3954429.22</v>
      </c>
      <c r="E125" s="112">
        <f>[1]ΣΥΓΚΕΝΤΡΩΤΙΚΟΣ!C38</f>
        <v>4300051.4000000004</v>
      </c>
      <c r="F125" s="112">
        <f>[1]ΣΥΓΚΕΝΤΡΩΤΙΚΟΣ!C142</f>
        <v>2737004</v>
      </c>
      <c r="G125" s="112">
        <f>[1]ΣΥΓΚΕΝΤΡΩΤΙΚΟΣ!C245</f>
        <v>1660383.6</v>
      </c>
      <c r="H125" s="112">
        <f>[1]ΣΥΓΚΕΝΤΡΩΤΙΚΟΣ!E38</f>
        <v>2245351.2000000002</v>
      </c>
      <c r="I125" s="112">
        <f>[1]ΣΥΓΚΕΝΤΡΩΤΙΚΟΣ!E142</f>
        <v>80000</v>
      </c>
      <c r="J125" s="112">
        <f>[1]ΣΥΓΚΕΝΤΡΩΤΙΚΟΣ!E245</f>
        <v>0</v>
      </c>
      <c r="K125" s="112">
        <f>[1]ΣΥΓΚΕΝΤΡΩΤΙΚΟΣ!G38</f>
        <v>4709756.32</v>
      </c>
      <c r="L125" s="112">
        <f>[1]ΣΥΓΚΕΝΤΡΩΤΙΚΟΣ!G142</f>
        <v>1063873.72</v>
      </c>
      <c r="M125" s="112">
        <f>[1]ΣΥΓΚΕΝΤΡΩΤΙΚΟΣ!G245</f>
        <v>257565</v>
      </c>
      <c r="N125" s="112">
        <f>[1]ΣΥΓΚΕΝΤΡΩΤΙΚΟΣ!I38</f>
        <v>3548480.19</v>
      </c>
      <c r="O125" s="112">
        <f>[1]ΣΥΓΚΕΝΤΡΩΤΙΚΟΣ!I142</f>
        <v>3067830.19</v>
      </c>
      <c r="P125" s="112">
        <f>[1]ΣΥΓΚΕΝΤΡΩΤΙΚΟΣ!I245</f>
        <v>1022486.39</v>
      </c>
      <c r="Q125" s="112">
        <f>[1]ΣΥΓΚΕΝΤΡΩΤΙΚΟΣ!K38</f>
        <v>4217224.37</v>
      </c>
      <c r="R125" s="112">
        <f>[1]ΣΥΓΚΕΝΤΡΩΤΙΚΟΣ!K142</f>
        <v>1978667.91</v>
      </c>
      <c r="S125" s="112">
        <f>[1]ΣΥΓΚΕΝΤΡΩΤΙΚΟΣ!K245</f>
        <v>509400</v>
      </c>
      <c r="T125" s="112">
        <f>[1]ΣΥΓΚΕΝΤΡΩΤΙΚΟΣ!M38</f>
        <v>328026.23</v>
      </c>
      <c r="U125" s="112">
        <f>[1]ΣΥΓΚΕΝΤΡΩΤΙΚΟΣ!M142</f>
        <v>328026.23</v>
      </c>
      <c r="V125" s="112">
        <f>[1]ΣΥΓΚΕΝΤΡΩΤΙΚΟΣ!M245</f>
        <v>328026.23</v>
      </c>
      <c r="W125" s="112">
        <f>[1]ΣΥΓΚΕΝΤΡΩΤΙΚΟΣ!O38</f>
        <v>1329922</v>
      </c>
      <c r="X125" s="112">
        <f>[1]ΣΥΓΚΕΝΤΡΩΤΙΚΟΣ!O142</f>
        <v>787922</v>
      </c>
      <c r="Y125" s="112">
        <f>[1]ΣΥΓΚΕΝΤΡΩΤΙΚΟΣ!O245</f>
        <v>176568</v>
      </c>
      <c r="Z125" s="112">
        <f>[1]ΣΥΓΚΕΝΤΡΩΤΙΚΟΣ!Q38</f>
        <v>2538544.35</v>
      </c>
      <c r="AA125" s="112">
        <f>[1]ΣΥΓΚΕΝΤΡΩΤΙΚΟΣ!Q142</f>
        <v>0</v>
      </c>
      <c r="AB125" s="112">
        <f>[1]ΣΥΓΚΕΝΤΡΩΤΙΚΟΣ!Q245</f>
        <v>0</v>
      </c>
      <c r="AC125" s="112">
        <f>[1]ΣΥΓΚΕΝΤΡΩΤΙΚΟΣ!S38</f>
        <v>0</v>
      </c>
      <c r="AD125" s="112">
        <f>[1]ΣΥΓΚΕΝΤΡΩΤΙΚΟΣ!S142</f>
        <v>0</v>
      </c>
      <c r="AE125" s="112">
        <f>[1]ΣΥΓΚΕΝΤΡΩΤΙΚΟΣ!S245</f>
        <v>0</v>
      </c>
      <c r="AF125" s="112">
        <f>[1]ΣΥΓΚΕΝΤΡΩΤΙΚΟΣ!U38</f>
        <v>0</v>
      </c>
      <c r="AG125" s="112">
        <f>[1]ΣΥΓΚΕΝΤΡΩΤΙΚΟΣ!U142</f>
        <v>0</v>
      </c>
      <c r="AH125" s="112">
        <f>[1]ΣΥΓΚΕΝΤΡΩΤΙΚΟΣ!U245</f>
        <v>0</v>
      </c>
    </row>
    <row r="126" spans="1:34" hidden="1" x14ac:dyDescent="0.15">
      <c r="A126" s="97" t="str">
        <f>[1]ΣΥΓΚΕΝΤΡΩΤΙΚΟΣ!A39</f>
        <v>Ιόνια Νησιά</v>
      </c>
      <c r="B126" s="112">
        <f>[1]ΣΥΓΚΕΝΤΡΩΤΙΚΟΣ!B39</f>
        <v>8907378.5099999998</v>
      </c>
      <c r="C126" s="112">
        <f>[1]ΣΥΓΚΕΝΤΡΩΤΙΚΟΣ!B143</f>
        <v>3060367.62</v>
      </c>
      <c r="D126" s="112">
        <f>[1]ΣΥΓΚΕΝΤΡΩΤΙΚΟΣ!B246</f>
        <v>1835956.57</v>
      </c>
      <c r="E126" s="112">
        <f>[1]ΣΥΓΚΕΝΤΡΩΤΙΚΟΣ!C39</f>
        <v>1071403.02</v>
      </c>
      <c r="F126" s="112">
        <f>[1]ΣΥΓΚΕΝΤΡΩΤΙΚΟΣ!C143</f>
        <v>277500.03000000003</v>
      </c>
      <c r="G126" s="112">
        <f>[1]ΣΥΓΚΕΝΤΡΩΤΙΚΟΣ!C246</f>
        <v>277500.03000000003</v>
      </c>
      <c r="H126" s="112">
        <f>[1]ΣΥΓΚΕΝΤΡΩΤΙΚΟΣ!E39</f>
        <v>580395.62</v>
      </c>
      <c r="I126" s="112">
        <f>[1]ΣΥΓΚΕΝΤΡΩΤΙΚΟΣ!E143</f>
        <v>166012.42000000001</v>
      </c>
      <c r="J126" s="112">
        <f>[1]ΣΥΓΚΕΝΤΡΩΤΙΚΟΣ!E246</f>
        <v>137252.42000000001</v>
      </c>
      <c r="K126" s="112">
        <f>[1]ΣΥΓΚΕΝΤΡΩΤΙΚΟΣ!G39</f>
        <v>1723146.26</v>
      </c>
      <c r="L126" s="112">
        <f>[1]ΣΥΓΚΕΝΤΡΩΤΙΚΟΣ!G143</f>
        <v>126030.45</v>
      </c>
      <c r="M126" s="112">
        <f>[1]ΣΥΓΚΕΝΤΡΩΤΙΚΟΣ!G246</f>
        <v>39681.65</v>
      </c>
      <c r="N126" s="112">
        <f>[1]ΣΥΓΚΕΝΤΡΩΤΙΚΟΣ!I39</f>
        <v>0</v>
      </c>
      <c r="O126" s="112">
        <f>[1]ΣΥΓΚΕΝΤΡΩΤΙΚΟΣ!I143</f>
        <v>0</v>
      </c>
      <c r="P126" s="112">
        <f>[1]ΣΥΓΚΕΝΤΡΩΤΙΚΟΣ!I246</f>
        <v>0</v>
      </c>
      <c r="Q126" s="112">
        <f>[1]ΣΥΓΚΕΝΤΡΩΤΙΚΟΣ!K39</f>
        <v>138500</v>
      </c>
      <c r="R126" s="112">
        <f>[1]ΣΥΓΚΕΝΤΡΩΤΙΚΟΣ!K143</f>
        <v>82500</v>
      </c>
      <c r="S126" s="112">
        <f>[1]ΣΥΓΚΕΝΤΡΩΤΙΚΟΣ!K246</f>
        <v>0</v>
      </c>
      <c r="T126" s="112">
        <f>[1]ΣΥΓΚΕΝΤΡΩΤΙΚΟΣ!M39</f>
        <v>483267</v>
      </c>
      <c r="U126" s="112">
        <f>[1]ΣΥΓΚΕΝΤΡΩΤΙΚΟΣ!M143</f>
        <v>483267</v>
      </c>
      <c r="V126" s="112">
        <f>[1]ΣΥΓΚΕΝΤΡΩΤΙΚΟΣ!M246</f>
        <v>0</v>
      </c>
      <c r="W126" s="112">
        <f>[1]ΣΥΓΚΕΝΤΡΩΤΙΚΟΣ!O39</f>
        <v>418258.47</v>
      </c>
      <c r="X126" s="112">
        <f>[1]ΣΥΓΚΕΝΤΡΩΤΙΚΟΣ!O143</f>
        <v>418258.47</v>
      </c>
      <c r="Y126" s="112">
        <f>[1]ΣΥΓΚΕΝΤΡΩΤΙΚΟΣ!O246</f>
        <v>418258.47</v>
      </c>
      <c r="Z126" s="112">
        <f>[1]ΣΥΓΚΕΝΤΡΩΤΙΚΟΣ!Q39</f>
        <v>4492408.1399999997</v>
      </c>
      <c r="AA126" s="112">
        <f>[1]ΣΥΓΚΕΝΤΡΩΤΙΚΟΣ!Q143</f>
        <v>1506799.25</v>
      </c>
      <c r="AB126" s="112">
        <f>[1]ΣΥΓΚΕΝΤΡΩΤΙΚΟΣ!Q246</f>
        <v>963264</v>
      </c>
      <c r="AC126" s="112">
        <f>[1]ΣΥΓΚΕΝΤΡΩΤΙΚΟΣ!S39</f>
        <v>0</v>
      </c>
      <c r="AD126" s="112">
        <f>[1]ΣΥΓΚΕΝΤΡΩΤΙΚΟΣ!S143</f>
        <v>0</v>
      </c>
      <c r="AE126" s="112">
        <f>[1]ΣΥΓΚΕΝΤΡΩΤΙΚΟΣ!S246</f>
        <v>0</v>
      </c>
      <c r="AF126" s="112">
        <f>[1]ΣΥΓΚΕΝΤΡΩΤΙΚΟΣ!U39</f>
        <v>0</v>
      </c>
      <c r="AG126" s="112">
        <f>[1]ΣΥΓΚΕΝΤΡΩΤΙΚΟΣ!U143</f>
        <v>0</v>
      </c>
      <c r="AH126" s="112">
        <f>[1]ΣΥΓΚΕΝΤΡΩΤΙΚΟΣ!U246</f>
        <v>0</v>
      </c>
    </row>
    <row r="127" spans="1:34" hidden="1" x14ac:dyDescent="0.15">
      <c r="A127" s="97" t="str">
        <f>[1]ΣΥΓΚΕΝΤΡΩΤΙΚΟΣ!A40</f>
        <v>Σ. Ελλάδα</v>
      </c>
      <c r="B127" s="112">
        <f>[1]ΣΥΓΚΕΝΤΡΩΤΙΚΟΣ!B40</f>
        <v>30256942.649999999</v>
      </c>
      <c r="C127" s="112">
        <f>[1]ΣΥΓΚΕΝΤΡΩΤΙΚΟΣ!B144</f>
        <v>15806278.799999999</v>
      </c>
      <c r="D127" s="112">
        <f>[1]ΣΥΓΚΕΝΤΡΩΤΙΚΟΣ!B247</f>
        <v>7739792.4499999993</v>
      </c>
      <c r="E127" s="112">
        <f>[1]ΣΥΓΚΕΝΤΡΩΤΙΚΟΣ!C40</f>
        <v>6443137.0099999998</v>
      </c>
      <c r="F127" s="112">
        <f>[1]ΣΥΓΚΕΝΤΡΩΤΙΚΟΣ!C144</f>
        <v>3176079.03</v>
      </c>
      <c r="G127" s="112">
        <f>[1]ΣΥΓΚΕΝΤΡΩΤΙΚΟΣ!C247</f>
        <v>1926172.2000000002</v>
      </c>
      <c r="H127" s="112">
        <f>[1]ΣΥΓΚΕΝΤΡΩΤΙΚΟΣ!E40</f>
        <v>6077142.1900000004</v>
      </c>
      <c r="I127" s="112">
        <f>[1]ΣΥΓΚΕΝΤΡΩΤΙΚΟΣ!E144</f>
        <v>2225587.7200000002</v>
      </c>
      <c r="J127" s="112">
        <f>[1]ΣΥΓΚΕΝΤΡΩΤΙΚΟΣ!E247</f>
        <v>993295.5</v>
      </c>
      <c r="K127" s="112">
        <f>[1]ΣΥΓΚΕΝΤΡΩΤΙΚΟΣ!G40</f>
        <v>5147517.18</v>
      </c>
      <c r="L127" s="112">
        <f>[1]ΣΥΓΚΕΝΤΡΩΤΙΚΟΣ!G144</f>
        <v>1835660.88</v>
      </c>
      <c r="M127" s="112">
        <f>[1]ΣΥΓΚΕΝΤΡΩΤΙΚΟΣ!G247</f>
        <v>1313083.56</v>
      </c>
      <c r="N127" s="112">
        <f>[1]ΣΥΓΚΕΝΤΡΩΤΙΚΟΣ!I40</f>
        <v>2488978.2200000002</v>
      </c>
      <c r="O127" s="112">
        <f>[1]ΣΥΓΚΕΝΤΡΩΤΙΚΟΣ!I144</f>
        <v>1713694.96</v>
      </c>
      <c r="P127" s="112">
        <f>[1]ΣΥΓΚΕΝΤΡΩΤΙΚΟΣ!I247</f>
        <v>638543.85</v>
      </c>
      <c r="Q127" s="112">
        <f>[1]ΣΥΓΚΕΝΤΡΩΤΙΚΟΣ!K40</f>
        <v>2504100.5499999998</v>
      </c>
      <c r="R127" s="112">
        <f>[1]ΣΥΓΚΕΝΤΡΩΤΙΚΟΣ!K144</f>
        <v>1352919.85</v>
      </c>
      <c r="S127" s="112">
        <f>[1]ΣΥΓΚΕΝΤΡΩΤΙΚΟΣ!K247</f>
        <v>841313.29</v>
      </c>
      <c r="T127" s="112">
        <f>[1]ΣΥΓΚΕΝΤΡΩΤΙΚΟΣ!M40</f>
        <v>1457360</v>
      </c>
      <c r="U127" s="112">
        <f>[1]ΣΥΓΚΕΝΤΡΩΤΙΚΟΣ!M144</f>
        <v>1457360</v>
      </c>
      <c r="V127" s="112">
        <f>[1]ΣΥΓΚΕΝΤΡΩΤΙΚΟΣ!M247</f>
        <v>1065285</v>
      </c>
      <c r="W127" s="112">
        <f>[1]ΣΥΓΚΕΝΤΡΩΤΙΚΟΣ!O40</f>
        <v>3607620.15</v>
      </c>
      <c r="X127" s="112">
        <f>[1]ΣΥΓΚΕΝΤΡΩΤΙΚΟΣ!O144</f>
        <v>3202039.11</v>
      </c>
      <c r="Y127" s="112">
        <f>[1]ΣΥΓΚΕΝΤΡΩΤΙΚΟΣ!O247</f>
        <v>411394.55</v>
      </c>
      <c r="Z127" s="112">
        <f>[1]ΣΥΓΚΕΝΤΡΩΤΙΚΟΣ!Q40</f>
        <v>2531087.35</v>
      </c>
      <c r="AA127" s="112">
        <f>[1]ΣΥΓΚΕΝΤΡΩΤΙΚΟΣ!Q144</f>
        <v>842937.25</v>
      </c>
      <c r="AB127" s="112">
        <f>[1]ΣΥΓΚΕΝΤΡΩΤΙΚΟΣ!Q247</f>
        <v>550704.5</v>
      </c>
      <c r="AC127" s="112">
        <f>[1]ΣΥΓΚΕΝΤΡΩΤΙΚΟΣ!S40</f>
        <v>0</v>
      </c>
      <c r="AD127" s="112">
        <f>[1]ΣΥΓΚΕΝΤΡΩΤΙΚΟΣ!S144</f>
        <v>0</v>
      </c>
      <c r="AE127" s="112">
        <f>[1]ΣΥΓΚΕΝΤΡΩΤΙΚΟΣ!S247</f>
        <v>0</v>
      </c>
      <c r="AF127" s="112">
        <f>[1]ΣΥΓΚΕΝΤΡΩΤΙΚΟΣ!U40</f>
        <v>0</v>
      </c>
      <c r="AG127" s="112">
        <f>[1]ΣΥΓΚΕΝΤΡΩΤΙΚΟΣ!U144</f>
        <v>0</v>
      </c>
      <c r="AH127" s="112">
        <f>[1]ΣΥΓΚΕΝΤΡΩΤΙΚΟΣ!U247</f>
        <v>0</v>
      </c>
    </row>
    <row r="128" spans="1:34" hidden="1" x14ac:dyDescent="0.15">
      <c r="A128" s="97" t="str">
        <f>[1]ΣΥΓΚΕΝΤΡΩΤΙΚΟΣ!A41</f>
        <v>Πελοπόννησος</v>
      </c>
      <c r="B128" s="112">
        <f>[1]ΣΥΓΚΕΝΤΡΩΤΙΚΟΣ!B41</f>
        <v>21428490.41</v>
      </c>
      <c r="C128" s="112">
        <f>[1]ΣΥΓΚΕΝΤΡΩΤΙΚΟΣ!B145</f>
        <v>12629862.969999999</v>
      </c>
      <c r="D128" s="112">
        <f>[1]ΣΥΓΚΕΝΤΡΩΤΙΚΟΣ!B248</f>
        <v>7127146.3600000003</v>
      </c>
      <c r="E128" s="112">
        <f>[1]ΣΥΓΚΕΝΤΡΩΤΙΚΟΣ!C41</f>
        <v>6805261.6200000001</v>
      </c>
      <c r="F128" s="112">
        <f>[1]ΣΥΓΚΕΝΤΡΩΤΙΚΟΣ!C145</f>
        <v>3623117.9</v>
      </c>
      <c r="G128" s="112">
        <f>[1]ΣΥΓΚΕΝΤΡΩΤΙΚΟΣ!C248</f>
        <v>1278279.1000000001</v>
      </c>
      <c r="H128" s="112">
        <f>[1]ΣΥΓΚΕΝΤΡΩΤΙΚΟΣ!E41</f>
        <v>1957083.62</v>
      </c>
      <c r="I128" s="112">
        <f>[1]ΣΥΓΚΕΝΤΡΩΤΙΚΟΣ!E145</f>
        <v>961904.87</v>
      </c>
      <c r="J128" s="112">
        <f>[1]ΣΥΓΚΕΝΤΡΩΤΙΚΟΣ!E248</f>
        <v>764454.86</v>
      </c>
      <c r="K128" s="112">
        <f>[1]ΣΥΓΚΕΝΤΡΩΤΙΚΟΣ!G41</f>
        <v>3231794.39</v>
      </c>
      <c r="L128" s="112">
        <f>[1]ΣΥΓΚΕΝΤΡΩΤΙΚΟΣ!G145</f>
        <v>2392744.39</v>
      </c>
      <c r="M128" s="112">
        <f>[1]ΣΥΓΚΕΝΤΡΩΤΙΚΟΣ!G248</f>
        <v>1939906.79</v>
      </c>
      <c r="N128" s="112">
        <f>[1]ΣΥΓΚΕΝΤΡΩΤΙΚΟΣ!I41</f>
        <v>954354.44</v>
      </c>
      <c r="O128" s="112">
        <f>[1]ΣΥΓΚΕΝΤΡΩΤΙΚΟΣ!I145</f>
        <v>924354.44</v>
      </c>
      <c r="P128" s="112">
        <f>[1]ΣΥΓΚΕΝΤΡΩΤΙΚΟΣ!I248</f>
        <v>525550</v>
      </c>
      <c r="Q128" s="112">
        <f>[1]ΣΥΓΚΕΝΤΡΩΤΙΚΟΣ!K41</f>
        <v>2263253.4300000002</v>
      </c>
      <c r="R128" s="112">
        <f>[1]ΣΥΓΚΕΝΤΡΩΤΙΚΟΣ!K145</f>
        <v>869873.43</v>
      </c>
      <c r="S128" s="112">
        <f>[1]ΣΥΓΚΕΝΤΡΩΤΙΚΟΣ!K248</f>
        <v>439623.44</v>
      </c>
      <c r="T128" s="112">
        <f>[1]ΣΥΓΚΕΝΤΡΩΤΙΚΟΣ!M41</f>
        <v>1014855.12</v>
      </c>
      <c r="U128" s="112">
        <f>[1]ΣΥΓΚΕΝΤΡΩΤΙΚΟΣ!M145</f>
        <v>1014855.12</v>
      </c>
      <c r="V128" s="112">
        <f>[1]ΣΥΓΚΕΝΤΡΩΤΙΚΟΣ!M248</f>
        <v>199095</v>
      </c>
      <c r="W128" s="112">
        <f>[1]ΣΥΓΚΕΝΤΡΩΤΙΚΟΣ!O41</f>
        <v>590614.72</v>
      </c>
      <c r="X128" s="112">
        <f>[1]ΣΥΓΚΕΝΤΡΩΤΙΚΟΣ!O145</f>
        <v>257200</v>
      </c>
      <c r="Y128" s="112">
        <f>[1]ΣΥΓΚΕΝΤΡΩΤΙΚΟΣ!O248</f>
        <v>257200</v>
      </c>
      <c r="Z128" s="112">
        <f>[1]ΣΥΓΚΕΝΤΡΩΤΙΚΟΣ!Q41</f>
        <v>4611273.07</v>
      </c>
      <c r="AA128" s="112">
        <f>[1]ΣΥΓΚΕΝΤΡΩΤΙΚΟΣ!Q145</f>
        <v>2585812.8199999998</v>
      </c>
      <c r="AB128" s="112">
        <f>[1]ΣΥΓΚΕΝΤΡΩΤΙΚΟΣ!Q248</f>
        <v>1723037.17</v>
      </c>
      <c r="AC128" s="112">
        <f>[1]ΣΥΓΚΕΝΤΡΩΤΙΚΟΣ!S41</f>
        <v>0</v>
      </c>
      <c r="AD128" s="112">
        <f>[1]ΣΥΓΚΕΝΤΡΩΤΙΚΟΣ!S145</f>
        <v>0</v>
      </c>
      <c r="AE128" s="112">
        <f>[1]ΣΥΓΚΕΝΤΡΩΤΙΚΟΣ!S248</f>
        <v>0</v>
      </c>
      <c r="AF128" s="112">
        <f>[1]ΣΥΓΚΕΝΤΡΩΤΙΚΟΣ!U41</f>
        <v>0</v>
      </c>
      <c r="AG128" s="112">
        <f>[1]ΣΥΓΚΕΝΤΡΩΤΙΚΟΣ!U145</f>
        <v>0</v>
      </c>
      <c r="AH128" s="112">
        <f>[1]ΣΥΓΚΕΝΤΡΩΤΙΚΟΣ!U248</f>
        <v>0</v>
      </c>
    </row>
    <row r="129" spans="1:34" hidden="1" x14ac:dyDescent="0.15">
      <c r="A129" s="97" t="str">
        <f>[1]ΣΥΓΚΕΝΤΡΩΤΙΚΟΣ!A42</f>
        <v>Β. Αγαίο</v>
      </c>
      <c r="B129" s="112">
        <f>[1]ΣΥΓΚΕΝΤΡΩΤΙΚΟΣ!B42</f>
        <v>15444625.810000001</v>
      </c>
      <c r="C129" s="112">
        <f>[1]ΣΥΓΚΕΝΤΡΩΤΙΚΟΣ!B146</f>
        <v>6981570.6300000008</v>
      </c>
      <c r="D129" s="112">
        <f>[1]ΣΥΓΚΕΝΤΡΩΤΙΚΟΣ!B249</f>
        <v>1660165.73</v>
      </c>
      <c r="E129" s="112">
        <f>[1]ΣΥΓΚΕΝΤΡΩΤΙΚΟΣ!C42</f>
        <v>2554463.0099999998</v>
      </c>
      <c r="F129" s="112">
        <f>[1]ΣΥΓΚΕΝΤΡΩΤΙΚΟΣ!C146</f>
        <v>697621.22</v>
      </c>
      <c r="G129" s="112">
        <f>[1]ΣΥΓΚΕΝΤΡΩΤΙΚΟΣ!C249</f>
        <v>187500</v>
      </c>
      <c r="H129" s="112">
        <f>[1]ΣΥΓΚΕΝΤΡΩΤΙΚΟΣ!E42</f>
        <v>864482.64</v>
      </c>
      <c r="I129" s="112">
        <f>[1]ΣΥΓΚΕΝΤΡΩΤΙΚΟΣ!E146</f>
        <v>251000</v>
      </c>
      <c r="J129" s="112">
        <f>[1]ΣΥΓΚΕΝΤΡΩΤΙΚΟΣ!E249</f>
        <v>0</v>
      </c>
      <c r="K129" s="112">
        <f>[1]ΣΥΓΚΕΝΤΡΩΤΙΚΟΣ!G42</f>
        <v>2641571.39</v>
      </c>
      <c r="L129" s="112">
        <f>[1]ΣΥΓΚΕΝΤΡΩΤΙΚΟΣ!G146</f>
        <v>576838.31999999995</v>
      </c>
      <c r="M129" s="112">
        <f>[1]ΣΥΓΚΕΝΤΡΩΤΙΚΟΣ!G249</f>
        <v>125748</v>
      </c>
      <c r="N129" s="112">
        <f>[1]ΣΥΓΚΕΝΤΡΩΤΙΚΟΣ!I42</f>
        <v>153900</v>
      </c>
      <c r="O129" s="112">
        <f>[1]ΣΥΓΚΕΝΤΡΩΤΙΚΟΣ!I146</f>
        <v>0</v>
      </c>
      <c r="P129" s="112">
        <f>[1]ΣΥΓΚΕΝΤΡΩΤΙΚΟΣ!I249</f>
        <v>0</v>
      </c>
      <c r="Q129" s="112">
        <f>[1]ΣΥΓΚΕΝΤΡΩΤΙΚΟΣ!K42</f>
        <v>2471014.86</v>
      </c>
      <c r="R129" s="112">
        <f>[1]ΣΥΓΚΕΝΤΡΩΤΙΚΟΣ!K146</f>
        <v>962393.29</v>
      </c>
      <c r="S129" s="112">
        <f>[1]ΣΥΓΚΕΝΤΡΩΤΙΚΟΣ!K249</f>
        <v>223700</v>
      </c>
      <c r="T129" s="112">
        <f>[1]ΣΥΓΚΕΝΤΡΩΤΙΚΟΣ!M42</f>
        <v>1836757.24</v>
      </c>
      <c r="U129" s="112">
        <f>[1]ΣΥΓΚΕΝΤΡΩΤΙΚΟΣ!M146</f>
        <v>1836757.24</v>
      </c>
      <c r="V129" s="112">
        <f>[1]ΣΥΓΚΕΝΤΡΩΤΙΚΟΣ!M249</f>
        <v>397300.47999999998</v>
      </c>
      <c r="W129" s="112">
        <f>[1]ΣΥΓΚΕΝΤΡΩΤΙΚΟΣ!O42</f>
        <v>590300</v>
      </c>
      <c r="X129" s="112">
        <f>[1]ΣΥΓΚΕΝΤΡΩΤΙΚΟΣ!O146</f>
        <v>590300</v>
      </c>
      <c r="Y129" s="112">
        <f>[1]ΣΥΓΚΕΝΤΡΩΤΙΚΟΣ!O249</f>
        <v>207150</v>
      </c>
      <c r="Z129" s="112">
        <f>[1]ΣΥΓΚΕΝΤΡΩΤΙΚΟΣ!Q42</f>
        <v>4332136.67</v>
      </c>
      <c r="AA129" s="112">
        <f>[1]ΣΥΓΚΕΝΤΡΩΤΙΚΟΣ!Q146</f>
        <v>2066660.56</v>
      </c>
      <c r="AB129" s="112">
        <f>[1]ΣΥΓΚΕΝΤΡΩΤΙΚΟΣ!Q249</f>
        <v>518767.25</v>
      </c>
      <c r="AC129" s="112">
        <f>[1]ΣΥΓΚΕΝΤΡΩΤΙΚΟΣ!S42</f>
        <v>0</v>
      </c>
      <c r="AD129" s="112">
        <f>[1]ΣΥΓΚΕΝΤΡΩΤΙΚΟΣ!S146</f>
        <v>0</v>
      </c>
      <c r="AE129" s="112">
        <f>[1]ΣΥΓΚΕΝΤΡΩΤΙΚΟΣ!S249</f>
        <v>0</v>
      </c>
      <c r="AF129" s="112">
        <f>[1]ΣΥΓΚΕΝΤΡΩΤΙΚΟΣ!U42</f>
        <v>0</v>
      </c>
      <c r="AG129" s="112">
        <f>[1]ΣΥΓΚΕΝΤΡΩΤΙΚΟΣ!U146</f>
        <v>0</v>
      </c>
      <c r="AH129" s="112">
        <f>[1]ΣΥΓΚΕΝΤΡΩΤΙΚΟΣ!U249</f>
        <v>0</v>
      </c>
    </row>
    <row r="130" spans="1:34" hidden="1" x14ac:dyDescent="0.15">
      <c r="A130" s="97" t="str">
        <f>[1]ΣΥΓΚΕΝΤΡΩΤΙΚΟΣ!A43</f>
        <v>Κρήτη</v>
      </c>
      <c r="B130" s="112">
        <f>[1]ΣΥΓΚΕΝΤΡΩΤΙΚΟΣ!B43</f>
        <v>97494127.069999993</v>
      </c>
      <c r="C130" s="112">
        <f>[1]ΣΥΓΚΕΝΤΡΩΤΙΚΟΣ!B147</f>
        <v>62401737.419999994</v>
      </c>
      <c r="D130" s="112">
        <f>[1]ΣΥΓΚΕΝΤΡΩΤΙΚΟΣ!B250</f>
        <v>27512173.5</v>
      </c>
      <c r="E130" s="112">
        <f>[1]ΣΥΓΚΕΝΤΡΩΤΙΚΟΣ!C43</f>
        <v>19967847.829999998</v>
      </c>
      <c r="F130" s="112">
        <f>[1]ΣΥΓΚΕΝΤΡΩΤΙΚΟΣ!C147</f>
        <v>11009871.449999999</v>
      </c>
      <c r="G130" s="112">
        <f>[1]ΣΥΓΚΕΝΤΡΩΤΙΚΟΣ!C250</f>
        <v>4339950.49</v>
      </c>
      <c r="H130" s="112">
        <f>[1]ΣΥΓΚΕΝΤΡΩΤΙΚΟΣ!E43</f>
        <v>19219049.449999999</v>
      </c>
      <c r="I130" s="112">
        <f>[1]ΣΥΓΚΕΝΤΡΩΤΙΚΟΣ!E147</f>
        <v>14237290.109999999</v>
      </c>
      <c r="J130" s="112">
        <f>[1]ΣΥΓΚΕΝΤΡΩΤΙΚΟΣ!E250</f>
        <v>4937737.5</v>
      </c>
      <c r="K130" s="112">
        <f>[1]ΣΥΓΚΕΝΤΡΩΤΙΚΟΣ!G43</f>
        <v>18367887.77</v>
      </c>
      <c r="L130" s="112">
        <f>[1]ΣΥΓΚΕΝΤΡΩΤΙΚΟΣ!G147</f>
        <v>11013977.310000001</v>
      </c>
      <c r="M130" s="112">
        <f>[1]ΣΥΓΚΕΝΤΡΩΤΙΚΟΣ!G250</f>
        <v>6563131.8300000001</v>
      </c>
      <c r="N130" s="112">
        <f>[1]ΣΥΓΚΕΝΤΡΩΤΙΚΟΣ!I43</f>
        <v>3491607.07</v>
      </c>
      <c r="O130" s="112">
        <f>[1]ΣΥΓΚΕΝΤΡΩΤΙΚΟΣ!I147</f>
        <v>2285433.83</v>
      </c>
      <c r="P130" s="112">
        <f>[1]ΣΥΓΚΕΝΤΡΩΤΙΚΟΣ!I250</f>
        <v>1134400.3400000001</v>
      </c>
      <c r="Q130" s="112">
        <f>[1]ΣΥΓΚΕΝΤΡΩΤΙΚΟΣ!K43</f>
        <v>12741406.359999999</v>
      </c>
      <c r="R130" s="112">
        <f>[1]ΣΥΓΚΕΝΤΡΩΤΙΚΟΣ!K147</f>
        <v>7592905.79</v>
      </c>
      <c r="S130" s="112">
        <f>[1]ΣΥΓΚΕΝΤΡΩΤΙΚΟΣ!K250</f>
        <v>3922213.88</v>
      </c>
      <c r="T130" s="112">
        <f>[1]ΣΥΓΚΕΝΤΡΩΤΙΚΟΣ!M43</f>
        <v>2738548.14</v>
      </c>
      <c r="U130" s="112">
        <f>[1]ΣΥΓΚΕΝΤΡΩΤΙΚΟΣ!M147</f>
        <v>2738548.14</v>
      </c>
      <c r="V130" s="112">
        <f>[1]ΣΥΓΚΕΝΤΡΩΤΙΚΟΣ!M250</f>
        <v>1115582</v>
      </c>
      <c r="W130" s="112">
        <f>[1]ΣΥΓΚΕΝΤΡΩΤΙΚΟΣ!O43</f>
        <v>8007748.1200000001</v>
      </c>
      <c r="X130" s="112">
        <f>[1]ΣΥΓΚΕΝΤΡΩΤΙΚΟΣ!O147</f>
        <v>6161748.96</v>
      </c>
      <c r="Y130" s="112">
        <f>[1]ΣΥΓΚΕΝΤΡΩΤΙΚΟΣ!O250</f>
        <v>2121575.17</v>
      </c>
      <c r="Z130" s="112">
        <f>[1]ΣΥΓΚΕΝΤΡΩΤΙΚΟΣ!Q43</f>
        <v>12960032.33</v>
      </c>
      <c r="AA130" s="112">
        <f>[1]ΣΥΓΚΕΝΤΡΩΤΙΚΟΣ!Q147</f>
        <v>7361961.8300000001</v>
      </c>
      <c r="AB130" s="112">
        <f>[1]ΣΥΓΚΕΝΤΡΩΤΙΚΟΣ!Q250</f>
        <v>3377582.29</v>
      </c>
      <c r="AC130" s="112">
        <f>[1]ΣΥΓΚΕΝΤΡΩΤΙΚΟΣ!S43</f>
        <v>0</v>
      </c>
      <c r="AD130" s="112">
        <f>[1]ΣΥΓΚΕΝΤΡΩΤΙΚΟΣ!S147</f>
        <v>0</v>
      </c>
      <c r="AE130" s="112">
        <f>[1]ΣΥΓΚΕΝΤΡΩΤΙΚΟΣ!S250</f>
        <v>0</v>
      </c>
      <c r="AF130" s="112">
        <f>[1]ΣΥΓΚΕΝΤΡΩΤΙΚΟΣ!U43</f>
        <v>0</v>
      </c>
      <c r="AG130" s="112">
        <f>[1]ΣΥΓΚΕΝΤΡΩΤΙΚΟΣ!U147</f>
        <v>0</v>
      </c>
      <c r="AH130" s="112">
        <f>[1]ΣΥΓΚΕΝΤΡΩΤΙΚΟΣ!U250</f>
        <v>0</v>
      </c>
    </row>
    <row r="131" spans="1:34" hidden="1" x14ac:dyDescent="0.15">
      <c r="A131" s="97" t="str">
        <f>[1]ΣΥΓΚΕΝΤΡΩΤΙΚΟΣ!A44</f>
        <v>ΕΔΚ (Β κύκλος) - ΠΜ</v>
      </c>
      <c r="B131" s="112">
        <f>[1]ΣΥΓΚΕΝΤΡΩΤΙΚΟΣ!B44</f>
        <v>255922075.79999998</v>
      </c>
      <c r="C131" s="112">
        <f>[1]ΣΥΓΚΕΝΤΡΩΤΙΚΟΣ!B148</f>
        <v>37156423.740000002</v>
      </c>
      <c r="D131" s="112">
        <f>[1]ΣΥΓΚΕΝΤΡΩΤΙΚΟΣ!B251</f>
        <v>521078.8</v>
      </c>
      <c r="E131" s="112">
        <f>[1]ΣΥΓΚΕΝΤΡΩΤΙΚΟΣ!C44</f>
        <v>50891823.940000005</v>
      </c>
      <c r="F131" s="112">
        <f>[1]ΣΥΓΚΕΝΤΡΩΤΙΚΟΣ!C148</f>
        <v>13150897.130000001</v>
      </c>
      <c r="G131" s="112">
        <f>[1]ΣΥΓΚΕΝΤΡΩΤΙΚΟΣ!C251</f>
        <v>0</v>
      </c>
      <c r="H131" s="112">
        <f>[1]ΣΥΓΚΕΝΤΡΩΤΙΚΟΣ!E44</f>
        <v>37865787.759999998</v>
      </c>
      <c r="I131" s="112">
        <f>[1]ΣΥΓΚΕΝΤΡΩΤΙΚΟΣ!E148</f>
        <v>5449193.25</v>
      </c>
      <c r="J131" s="112">
        <f>[1]ΣΥΓΚΕΝΤΡΩΤΙΚΟΣ!E251</f>
        <v>0</v>
      </c>
      <c r="K131" s="112">
        <f>[1]ΣΥΓΚΕΝΤΡΩΤΙΚΟΣ!G44</f>
        <v>30902022.710000001</v>
      </c>
      <c r="L131" s="112">
        <f>[1]ΣΥΓΚΕΝΤΡΩΤΙΚΟΣ!G148</f>
        <v>5578048.8499999996</v>
      </c>
      <c r="M131" s="112">
        <f>[1]ΣΥΓΚΕΝΤΡΩΤΙΚΟΣ!G251</f>
        <v>431166.8</v>
      </c>
      <c r="N131" s="112">
        <f>[1]ΣΥΓΚΕΝΤΡΩΤΙΚΟΣ!I44</f>
        <v>21495116.91</v>
      </c>
      <c r="O131" s="112">
        <f>[1]ΣΥΓΚΕΝΤΡΩΤΙΚΟΣ!I148</f>
        <v>1795414.93</v>
      </c>
      <c r="P131" s="112">
        <f>[1]ΣΥΓΚΕΝΤΡΩΤΙΚΟΣ!I251</f>
        <v>0</v>
      </c>
      <c r="Q131" s="112">
        <f>[1]ΣΥΓΚΕΝΤΡΩΤΙΚΟΣ!K44</f>
        <v>32164272.850000001</v>
      </c>
      <c r="R131" s="112">
        <f>[1]ΣΥΓΚΕΝΤΡΩΤΙΚΟΣ!K148</f>
        <v>2848653.38</v>
      </c>
      <c r="S131" s="112">
        <f>[1]ΣΥΓΚΕΝΤΡΩΤΙΚΟΣ!K251</f>
        <v>0</v>
      </c>
      <c r="T131" s="112">
        <f>[1]ΣΥΓΚΕΝΤΡΩΤΙΚΟΣ!M44</f>
        <v>13373806.539999999</v>
      </c>
      <c r="U131" s="112">
        <f>[1]ΣΥΓΚΕΝΤΡΩΤΙΚΟΣ!M148</f>
        <v>1259385.8</v>
      </c>
      <c r="V131" s="112">
        <f>[1]ΣΥΓΚΕΝΤΡΩΤΙΚΟΣ!M251</f>
        <v>0</v>
      </c>
      <c r="W131" s="112">
        <f>[1]ΣΥΓΚΕΝΤΡΩΤΙΚΟΣ!O44</f>
        <v>27745593.859999999</v>
      </c>
      <c r="X131" s="112">
        <f>[1]ΣΥΓΚΕΝΤΡΩΤΙΚΟΣ!O148</f>
        <v>2168751.73</v>
      </c>
      <c r="Y131" s="112">
        <f>[1]ΣΥΓΚΕΝΤΡΩΤΙΚΟΣ!O251</f>
        <v>50000</v>
      </c>
      <c r="Z131" s="112">
        <f>[1]ΣΥΓΚΕΝΤΡΩΤΙΚΟΣ!Q44</f>
        <v>41483651.229999997</v>
      </c>
      <c r="AA131" s="112">
        <f>[1]ΣΥΓΚΕΝΤΡΩΤΙΚΟΣ!Q148</f>
        <v>4906078.67</v>
      </c>
      <c r="AB131" s="112">
        <f>[1]ΣΥΓΚΕΝΤΡΩΤΙΚΟΣ!Q251</f>
        <v>39912</v>
      </c>
      <c r="AC131" s="112">
        <f>[1]ΣΥΓΚΕΝΤΡΩΤΙΚΟΣ!S44</f>
        <v>0</v>
      </c>
      <c r="AD131" s="112">
        <f>[1]ΣΥΓΚΕΝΤΡΩΤΙΚΟΣ!S148</f>
        <v>0</v>
      </c>
      <c r="AE131" s="112">
        <f>[1]ΣΥΓΚΕΝΤΡΩΤΙΚΟΣ!S251</f>
        <v>0</v>
      </c>
      <c r="AF131" s="112">
        <f>[1]ΣΥΓΚΕΝΤΡΩΤΙΚΟΣ!U44</f>
        <v>0</v>
      </c>
      <c r="AG131" s="112">
        <f>[1]ΣΥΓΚΕΝΤΡΩΤΙΚΟΣ!U148</f>
        <v>0</v>
      </c>
      <c r="AH131" s="112">
        <f>[1]ΣΥΓΚΕΝΤΡΩΤΙΚΟΣ!U251</f>
        <v>0</v>
      </c>
    </row>
    <row r="132" spans="1:34" hidden="1" x14ac:dyDescent="0.15">
      <c r="A132" s="97" t="str">
        <f>[1]ΣΥΓΚΕΝΤΡΩΤΙΚΟΣ!A45</f>
        <v>Δ. Μακεδονία</v>
      </c>
      <c r="B132" s="112">
        <f>[1]ΣΥΓΚΕΝΤΡΩΤΙΚΟΣ!B45</f>
        <v>31750912.789999992</v>
      </c>
      <c r="C132" s="112">
        <f>[1]ΣΥΓΚΕΝΤΡΩΤΙΚΟΣ!B149</f>
        <v>0</v>
      </c>
      <c r="D132" s="112">
        <f>[1]ΣΥΓΚΕΝΤΡΩΤΙΚΟΣ!B252</f>
        <v>431166.8</v>
      </c>
      <c r="E132" s="112">
        <f>[1]ΣΥΓΚΕΝΤΡΩΤΙΚΟΣ!C45</f>
        <v>5597543.8500000006</v>
      </c>
      <c r="F132" s="112">
        <f>[1]ΣΥΓΚΕΝΤΡΩΤΙΚΟΣ!C149</f>
        <v>0</v>
      </c>
      <c r="G132" s="112">
        <f>[1]ΣΥΓΚΕΝΤΡΩΤΙΚΟΣ!C252</f>
        <v>0</v>
      </c>
      <c r="H132" s="112">
        <f>[1]ΣΥΓΚΕΝΤΡΩΤΙΚΟΣ!E45</f>
        <v>3341650.21</v>
      </c>
      <c r="I132" s="112">
        <f>[1]ΣΥΓΚΕΝΤΡΩΤΙΚΟΣ!E149</f>
        <v>0</v>
      </c>
      <c r="J132" s="112">
        <f>[1]ΣΥΓΚΕΝΤΡΩΤΙΚΟΣ!E252</f>
        <v>0</v>
      </c>
      <c r="K132" s="112">
        <f>[1]ΣΥΓΚΕΝΤΡΩΤΙΚΟΣ!G45</f>
        <v>4015202.8</v>
      </c>
      <c r="L132" s="112">
        <f>[1]ΣΥΓΚΕΝΤΡΩΤΙΚΟΣ!G149</f>
        <v>0</v>
      </c>
      <c r="M132" s="112">
        <f>[1]ΣΥΓΚΕΝΤΡΩΤΙΚΟΣ!G252</f>
        <v>431166.8</v>
      </c>
      <c r="N132" s="112">
        <f>[1]ΣΥΓΚΕΝΤΡΩΤΙΚΟΣ!I45</f>
        <v>5061733.01</v>
      </c>
      <c r="O132" s="112">
        <f>[1]ΣΥΓΚΕΝΤΡΩΤΙΚΟΣ!I149</f>
        <v>0</v>
      </c>
      <c r="P132" s="112">
        <f>[1]ΣΥΓΚΕΝΤΡΩΤΙΚΟΣ!I252</f>
        <v>0</v>
      </c>
      <c r="Q132" s="112">
        <f>[1]ΣΥΓΚΕΝΤΡΩΤΙΚΟΣ!K45</f>
        <v>6649442.2200000007</v>
      </c>
      <c r="R132" s="112">
        <f>[1]ΣΥΓΚΕΝΤΡΩΤΙΚΟΣ!K149</f>
        <v>0</v>
      </c>
      <c r="S132" s="112">
        <f>[1]ΣΥΓΚΕΝΤΡΩΤΙΚΟΣ!K252</f>
        <v>0</v>
      </c>
      <c r="T132" s="112">
        <f>[1]ΣΥΓΚΕΝΤΡΩΤΙΚΟΣ!M45</f>
        <v>1527281.47</v>
      </c>
      <c r="U132" s="112">
        <f>[1]ΣΥΓΚΕΝΤΡΩΤΙΚΟΣ!M149</f>
        <v>0</v>
      </c>
      <c r="V132" s="112">
        <f>[1]ΣΥΓΚΕΝΤΡΩΤΙΚΟΣ!M252</f>
        <v>0</v>
      </c>
      <c r="W132" s="112">
        <f>[1]ΣΥΓΚΕΝΤΡΩΤΙΚΟΣ!O45</f>
        <v>4092810.9399999995</v>
      </c>
      <c r="X132" s="112">
        <f>[1]ΣΥΓΚΕΝΤΡΩΤΙΚΟΣ!O149</f>
        <v>0</v>
      </c>
      <c r="Y132" s="112">
        <f>[1]ΣΥΓΚΕΝΤΡΩΤΙΚΟΣ!O252</f>
        <v>0</v>
      </c>
      <c r="Z132" s="112">
        <f>[1]ΣΥΓΚΕΝΤΡΩΤΙΚΟΣ!Q45</f>
        <v>1465248.29</v>
      </c>
      <c r="AA132" s="112">
        <f>[1]ΣΥΓΚΕΝΤΡΩΤΙΚΟΣ!Q149</f>
        <v>0</v>
      </c>
      <c r="AB132" s="112">
        <f>[1]ΣΥΓΚΕΝΤΡΩΤΙΚΟΣ!Q252</f>
        <v>0</v>
      </c>
      <c r="AC132" s="112">
        <f>[1]ΣΥΓΚΕΝΤΡΩΤΙΚΟΣ!S45</f>
        <v>0</v>
      </c>
      <c r="AD132" s="112">
        <f>[1]ΣΥΓΚΕΝΤΡΩΤΙΚΟΣ!S149</f>
        <v>0</v>
      </c>
      <c r="AE132" s="112">
        <f>[1]ΣΥΓΚΕΝΤΡΩΤΙΚΟΣ!S252</f>
        <v>0</v>
      </c>
      <c r="AF132" s="112">
        <f>[1]ΣΥΓΚΕΝΤΡΩΤΙΚΟΣ!U45</f>
        <v>0</v>
      </c>
      <c r="AG132" s="112">
        <f>[1]ΣΥΓΚΕΝΤΡΩΤΙΚΟΣ!U149</f>
        <v>0</v>
      </c>
      <c r="AH132" s="112">
        <f>[1]ΣΥΓΚΕΝΤΡΩΤΙΚΟΣ!U252</f>
        <v>0</v>
      </c>
    </row>
    <row r="133" spans="1:34" hidden="1" x14ac:dyDescent="0.15">
      <c r="A133" s="97" t="str">
        <f>[1]ΣΥΓΚΕΝΤΡΩΤΙΚΟΣ!A46</f>
        <v>Ιόνια Νησιά</v>
      </c>
      <c r="B133" s="112">
        <f>[1]ΣΥΓΚΕΝΤΡΩΤΙΚΟΣ!B46</f>
        <v>7096906.9199999999</v>
      </c>
      <c r="C133" s="112">
        <f>[1]ΣΥΓΚΕΝΤΡΩΤΙΚΟΣ!B150</f>
        <v>0</v>
      </c>
      <c r="D133" s="112">
        <f>[1]ΣΥΓΚΕΝΤΡΩΤΙΚΟΣ!B253</f>
        <v>0</v>
      </c>
      <c r="E133" s="112">
        <f>[1]ΣΥΓΚΕΝΤΡΩΤΙΚΟΣ!C46</f>
        <v>1205382.04</v>
      </c>
      <c r="F133" s="112">
        <f>[1]ΣΥΓΚΕΝΤΡΩΤΙΚΟΣ!C150</f>
        <v>0</v>
      </c>
      <c r="G133" s="112">
        <f>[1]ΣΥΓΚΕΝΤΡΩΤΙΚΟΣ!C253</f>
        <v>0</v>
      </c>
      <c r="H133" s="112">
        <f>[1]ΣΥΓΚΕΝΤΡΩΤΙΚΟΣ!E46</f>
        <v>0</v>
      </c>
      <c r="I133" s="112">
        <f>[1]ΣΥΓΚΕΝΤΡΩΤΙΚΟΣ!E150</f>
        <v>0</v>
      </c>
      <c r="J133" s="112">
        <f>[1]ΣΥΓΚΕΝΤΡΩΤΙΚΟΣ!E253</f>
        <v>0</v>
      </c>
      <c r="K133" s="112">
        <f>[1]ΣΥΓΚΕΝΤΡΩΤΙΚΟΣ!G46</f>
        <v>1483284.11</v>
      </c>
      <c r="L133" s="112">
        <f>[1]ΣΥΓΚΕΝΤΡΩΤΙΚΟΣ!G150</f>
        <v>0</v>
      </c>
      <c r="M133" s="112">
        <f>[1]ΣΥΓΚΕΝΤΡΩΤΙΚΟΣ!G253</f>
        <v>0</v>
      </c>
      <c r="N133" s="112">
        <f>[1]ΣΥΓΚΕΝΤΡΩΤΙΚΟΣ!I46</f>
        <v>0</v>
      </c>
      <c r="O133" s="112">
        <f>[1]ΣΥΓΚΕΝΤΡΩΤΙΚΟΣ!I150</f>
        <v>0</v>
      </c>
      <c r="P133" s="112">
        <f>[1]ΣΥΓΚΕΝΤΡΩΤΙΚΟΣ!I253</f>
        <v>0</v>
      </c>
      <c r="Q133" s="112">
        <f>[1]ΣΥΓΚΕΝΤΡΩΤΙΚΟΣ!K46</f>
        <v>571320.49</v>
      </c>
      <c r="R133" s="112">
        <f>[1]ΣΥΓΚΕΝΤΡΩΤΙΚΟΣ!K150</f>
        <v>0</v>
      </c>
      <c r="S133" s="112">
        <f>[1]ΣΥΓΚΕΝΤΡΩΤΙΚΟΣ!K253</f>
        <v>0</v>
      </c>
      <c r="T133" s="112">
        <f>[1]ΣΥΓΚΕΝΤΡΩΤΙΚΟΣ!M46</f>
        <v>1012715</v>
      </c>
      <c r="U133" s="112">
        <f>[1]ΣΥΓΚΕΝΤΡΩΤΙΚΟΣ!M150</f>
        <v>0</v>
      </c>
      <c r="V133" s="112">
        <f>[1]ΣΥΓΚΕΝΤΡΩΤΙΚΟΣ!M253</f>
        <v>0</v>
      </c>
      <c r="W133" s="112">
        <f>[1]ΣΥΓΚΕΝΤΡΩΤΙΚΟΣ!O46</f>
        <v>150000</v>
      </c>
      <c r="X133" s="112">
        <f>[1]ΣΥΓΚΕΝΤΡΩΤΙΚΟΣ!O150</f>
        <v>0</v>
      </c>
      <c r="Y133" s="112">
        <f>[1]ΣΥΓΚΕΝΤΡΩΤΙΚΟΣ!O253</f>
        <v>0</v>
      </c>
      <c r="Z133" s="112">
        <f>[1]ΣΥΓΚΕΝΤΡΩΤΙΚΟΣ!Q46</f>
        <v>2674205.2799999998</v>
      </c>
      <c r="AA133" s="112">
        <f>[1]ΣΥΓΚΕΝΤΡΩΤΙΚΟΣ!Q150</f>
        <v>0</v>
      </c>
      <c r="AB133" s="112">
        <f>[1]ΣΥΓΚΕΝΤΡΩΤΙΚΟΣ!Q253</f>
        <v>0</v>
      </c>
      <c r="AC133" s="112">
        <f>[1]ΣΥΓΚΕΝΤΡΩΤΙΚΟΣ!S46</f>
        <v>0</v>
      </c>
      <c r="AD133" s="112">
        <f>[1]ΣΥΓΚΕΝΤΡΩΤΙΚΟΣ!S150</f>
        <v>0</v>
      </c>
      <c r="AE133" s="112">
        <f>[1]ΣΥΓΚΕΝΤΡΩΤΙΚΟΣ!S253</f>
        <v>0</v>
      </c>
      <c r="AF133" s="112">
        <f>[1]ΣΥΓΚΕΝΤΡΩΤΙΚΟΣ!U46</f>
        <v>0</v>
      </c>
      <c r="AG133" s="112">
        <f>[1]ΣΥΓΚΕΝΤΡΩΤΙΚΟΣ!U150</f>
        <v>0</v>
      </c>
      <c r="AH133" s="112">
        <f>[1]ΣΥΓΚΕΝΤΡΩΤΙΚΟΣ!U253</f>
        <v>0</v>
      </c>
    </row>
    <row r="134" spans="1:34" hidden="1" x14ac:dyDescent="0.15">
      <c r="A134" s="97" t="str">
        <f>[1]ΣΥΓΚΕΝΤΡΩΤΙΚΟΣ!A47</f>
        <v>Σ. Ελλάδα</v>
      </c>
      <c r="B134" s="112">
        <f>[1]ΣΥΓΚΕΝΤΡΩΤΙΚΟΣ!B47</f>
        <v>36795977.119999997</v>
      </c>
      <c r="C134" s="112">
        <f>[1]ΣΥΓΚΕΝΤΡΩΤΙΚΟΣ!B151</f>
        <v>5686596.4000000004</v>
      </c>
      <c r="D134" s="112">
        <f>[1]ΣΥΓΚΕΝΤΡΩΤΙΚΟΣ!B254</f>
        <v>0</v>
      </c>
      <c r="E134" s="112">
        <f>[1]ΣΥΓΚΕΝΤΡΩΤΙΚΟΣ!C47</f>
        <v>7854758.4100000001</v>
      </c>
      <c r="F134" s="112">
        <f>[1]ΣΥΓΚΕΝΤΡΩΤΙΚΟΣ!C151</f>
        <v>2048428.87</v>
      </c>
      <c r="G134" s="112">
        <f>[1]ΣΥΓΚΕΝΤΡΩΤΙΚΟΣ!C254</f>
        <v>0</v>
      </c>
      <c r="H134" s="112">
        <f>[1]ΣΥΓΚΕΝΤΡΩΤΙΚΟΣ!E47</f>
        <v>5470154.2299999995</v>
      </c>
      <c r="I134" s="112">
        <f>[1]ΣΥΓΚΕΝΤΡΩΤΙΚΟΣ!E151</f>
        <v>1095673.5900000001</v>
      </c>
      <c r="J134" s="112">
        <f>[1]ΣΥΓΚΕΝΤΡΩΤΙΚΟΣ!E254</f>
        <v>0</v>
      </c>
      <c r="K134" s="112">
        <f>[1]ΣΥΓΚΕΝΤΡΩΤΙΚΟΣ!G47</f>
        <v>4463802.5</v>
      </c>
      <c r="L134" s="112">
        <f>[1]ΣΥΓΚΕΝΤΡΩΤΙΚΟΣ!G151</f>
        <v>487814</v>
      </c>
      <c r="M134" s="112">
        <f>[1]ΣΥΓΚΕΝΤΡΩΤΙΚΟΣ!G254</f>
        <v>0</v>
      </c>
      <c r="N134" s="112">
        <f>[1]ΣΥΓΚΕΝΤΡΩΤΙΚΟΣ!I47</f>
        <v>3633182.7100000004</v>
      </c>
      <c r="O134" s="112">
        <f>[1]ΣΥΓΚΕΝΤΡΩΤΙΚΟΣ!I151</f>
        <v>237110</v>
      </c>
      <c r="P134" s="112">
        <f>[1]ΣΥΓΚΕΝΤΡΩΤΙΚΟΣ!I254</f>
        <v>0</v>
      </c>
      <c r="Q134" s="112">
        <f>[1]ΣΥΓΚΕΝΤΡΩΤΙΚΟΣ!K47</f>
        <v>4094868.5199999996</v>
      </c>
      <c r="R134" s="112">
        <f>[1]ΣΥΓΚΕΝΤΡΩΤΙΚΟΣ!K151</f>
        <v>634871.25</v>
      </c>
      <c r="S134" s="112">
        <f>[1]ΣΥΓΚΕΝΤΡΩΤΙΚΟΣ!K254</f>
        <v>0</v>
      </c>
      <c r="T134" s="112">
        <f>[1]ΣΥΓΚΕΝΤΡΩΤΙΚΟΣ!M47</f>
        <v>2095400.1500000001</v>
      </c>
      <c r="U134" s="112">
        <f>[1]ΣΥΓΚΕΝΤΡΩΤΙΚΟΣ!M151</f>
        <v>0</v>
      </c>
      <c r="V134" s="112">
        <f>[1]ΣΥΓΚΕΝΤΡΩΤΙΚΟΣ!M254</f>
        <v>0</v>
      </c>
      <c r="W134" s="112">
        <f>[1]ΣΥΓΚΕΝΤΡΩΤΙΚΟΣ!O47</f>
        <v>5463766.0500000007</v>
      </c>
      <c r="X134" s="112">
        <f>[1]ΣΥΓΚΕΝΤΡΩΤΙΚΟΣ!O151</f>
        <v>953998.69</v>
      </c>
      <c r="Y134" s="112">
        <f>[1]ΣΥΓΚΕΝΤΡΩΤΙΚΟΣ!O254</f>
        <v>0</v>
      </c>
      <c r="Z134" s="112">
        <f>[1]ΣΥΓΚΕΝΤΡΩΤΙΚΟΣ!Q47</f>
        <v>3720044.55</v>
      </c>
      <c r="AA134" s="112">
        <f>[1]ΣΥΓΚΕΝΤΡΩΤΙΚΟΣ!Q151</f>
        <v>228700</v>
      </c>
      <c r="AB134" s="112">
        <f>[1]ΣΥΓΚΕΝΤΡΩΤΙΚΟΣ!Q254</f>
        <v>0</v>
      </c>
      <c r="AC134" s="112">
        <f>[1]ΣΥΓΚΕΝΤΡΩΤΙΚΟΣ!S47</f>
        <v>0</v>
      </c>
      <c r="AD134" s="112">
        <f>[1]ΣΥΓΚΕΝΤΡΩΤΙΚΟΣ!S151</f>
        <v>0</v>
      </c>
      <c r="AE134" s="112">
        <f>[1]ΣΥΓΚΕΝΤΡΩΤΙΚΟΣ!S254</f>
        <v>0</v>
      </c>
      <c r="AF134" s="112">
        <f>[1]ΣΥΓΚΕΝΤΡΩΤΙΚΟΣ!U47</f>
        <v>0</v>
      </c>
      <c r="AG134" s="112">
        <f>[1]ΣΥΓΚΕΝΤΡΩΤΙΚΟΣ!U151</f>
        <v>0</v>
      </c>
      <c r="AH134" s="112">
        <f>[1]ΣΥΓΚΕΝΤΡΩΤΙΚΟΣ!U254</f>
        <v>0</v>
      </c>
    </row>
    <row r="135" spans="1:34" hidden="1" x14ac:dyDescent="0.15">
      <c r="A135" s="97" t="str">
        <f>[1]ΣΥΓΚΕΝΤΡΩΤΙΚΟΣ!A48</f>
        <v>Πελοπόννησος</v>
      </c>
      <c r="B135" s="112">
        <f>[1]ΣΥΓΚΕΝΤΡΩΤΙΚΟΣ!B48</f>
        <v>20512402.949999999</v>
      </c>
      <c r="C135" s="112">
        <f>[1]ΣΥΓΚΕΝΤΡΩΤΙΚΟΣ!B152</f>
        <v>0</v>
      </c>
      <c r="D135" s="112">
        <f>[1]ΣΥΓΚΕΝΤΡΩΤΙΚΟΣ!B255</f>
        <v>0</v>
      </c>
      <c r="E135" s="112">
        <f>[1]ΣΥΓΚΕΝΤΡΩΤΙΚΟΣ!C48</f>
        <v>5247107.07</v>
      </c>
      <c r="F135" s="112">
        <f>[1]ΣΥΓΚΕΝΤΡΩΤΙΚΟΣ!C152</f>
        <v>0</v>
      </c>
      <c r="G135" s="112">
        <f>[1]ΣΥΓΚΕΝΤΡΩΤΙΚΟΣ!C255</f>
        <v>0</v>
      </c>
      <c r="H135" s="112">
        <f>[1]ΣΥΓΚΕΝΤΡΩΤΙΚΟΣ!E48</f>
        <v>613583.71</v>
      </c>
      <c r="I135" s="112">
        <f>[1]ΣΥΓΚΕΝΤΡΩΤΙΚΟΣ!E152</f>
        <v>0</v>
      </c>
      <c r="J135" s="112">
        <f>[1]ΣΥΓΚΕΝΤΡΩΤΙΚΟΣ!E255</f>
        <v>0</v>
      </c>
      <c r="K135" s="112">
        <f>[1]ΣΥΓΚΕΝΤΡΩΤΙΚΟΣ!G48</f>
        <v>4514745.8</v>
      </c>
      <c r="L135" s="112">
        <f>[1]ΣΥΓΚΕΝΤΡΩΤΙΚΟΣ!G152</f>
        <v>0</v>
      </c>
      <c r="M135" s="112">
        <f>[1]ΣΥΓΚΕΝΤΡΩΤΙΚΟΣ!G255</f>
        <v>0</v>
      </c>
      <c r="N135" s="112">
        <f>[1]ΣΥΓΚΕΝΤΡΩΤΙΚΟΣ!I48</f>
        <v>1836612.25</v>
      </c>
      <c r="O135" s="112">
        <f>[1]ΣΥΓΚΕΝΤΡΩΤΙΚΟΣ!I152</f>
        <v>0</v>
      </c>
      <c r="P135" s="112">
        <f>[1]ΣΥΓΚΕΝΤΡΩΤΙΚΟΣ!I255</f>
        <v>0</v>
      </c>
      <c r="Q135" s="112">
        <f>[1]ΣΥΓΚΕΝΤΡΩΤΙΚΟΣ!K48</f>
        <v>1917910.6099999999</v>
      </c>
      <c r="R135" s="112">
        <f>[1]ΣΥΓΚΕΝΤΡΩΤΙΚΟΣ!K152</f>
        <v>0</v>
      </c>
      <c r="S135" s="112">
        <f>[1]ΣΥΓΚΕΝΤΡΩΤΙΚΟΣ!K255</f>
        <v>0</v>
      </c>
      <c r="T135" s="112">
        <f>[1]ΣΥΓΚΕΝΤΡΩΤΙΚΟΣ!M48</f>
        <v>2380762.81</v>
      </c>
      <c r="U135" s="112">
        <f>[1]ΣΥΓΚΕΝΤΡΩΤΙΚΟΣ!M152</f>
        <v>0</v>
      </c>
      <c r="V135" s="112">
        <f>[1]ΣΥΓΚΕΝΤΡΩΤΙΚΟΣ!M255</f>
        <v>0</v>
      </c>
      <c r="W135" s="112">
        <f>[1]ΣΥΓΚΕΝΤΡΩΤΙΚΟΣ!O48</f>
        <v>528864.80000000005</v>
      </c>
      <c r="X135" s="112">
        <f>[1]ΣΥΓΚΕΝΤΡΩΤΙΚΟΣ!O152</f>
        <v>0</v>
      </c>
      <c r="Y135" s="112">
        <f>[1]ΣΥΓΚΕΝΤΡΩΤΙΚΟΣ!O255</f>
        <v>0</v>
      </c>
      <c r="Z135" s="112">
        <f>[1]ΣΥΓΚΕΝΤΡΩΤΙΚΟΣ!Q48</f>
        <v>3472815.9</v>
      </c>
      <c r="AA135" s="112">
        <f>[1]ΣΥΓΚΕΝΤΡΩΤΙΚΟΣ!Q152</f>
        <v>0</v>
      </c>
      <c r="AB135" s="112">
        <f>[1]ΣΥΓΚΕΝΤΡΩΤΙΚΟΣ!Q255</f>
        <v>0</v>
      </c>
      <c r="AC135" s="112">
        <f>[1]ΣΥΓΚΕΝΤΡΩΤΙΚΟΣ!S48</f>
        <v>0</v>
      </c>
      <c r="AD135" s="112">
        <f>[1]ΣΥΓΚΕΝΤΡΩΤΙΚΟΣ!S152</f>
        <v>0</v>
      </c>
      <c r="AE135" s="112">
        <f>[1]ΣΥΓΚΕΝΤΡΩΤΙΚΟΣ!S255</f>
        <v>0</v>
      </c>
      <c r="AF135" s="112">
        <f>[1]ΣΥΓΚΕΝΤΡΩΤΙΚΟΣ!U48</f>
        <v>0</v>
      </c>
      <c r="AG135" s="112">
        <f>[1]ΣΥΓΚΕΝΤΡΩΤΙΚΟΣ!U152</f>
        <v>0</v>
      </c>
      <c r="AH135" s="112">
        <f>[1]ΣΥΓΚΕΝΤΡΩΤΙΚΟΣ!U255</f>
        <v>0</v>
      </c>
    </row>
    <row r="136" spans="1:34" hidden="1" x14ac:dyDescent="0.15">
      <c r="A136" s="97" t="str">
        <f>[1]ΣΥΓΚΕΝΤΡΩΤΙΚΟΣ!A49</f>
        <v>Β. Αγαίο</v>
      </c>
      <c r="B136" s="112">
        <f>[1]ΣΥΓΚΕΝΤΡΩΤΙΚΟΣ!B49</f>
        <v>16880929.850000001</v>
      </c>
      <c r="C136" s="112">
        <f>[1]ΣΥΓΚΕΝΤΡΩΤΙΚΟΣ!B153</f>
        <v>0</v>
      </c>
      <c r="D136" s="112">
        <f>[1]ΣΥΓΚΕΝΤΡΩΤΙΚΟΣ!B256</f>
        <v>50000</v>
      </c>
      <c r="E136" s="112">
        <f>[1]ΣΥΓΚΕΝΤΡΩΤΙΚΟΣ!C49</f>
        <v>4351725.1500000004</v>
      </c>
      <c r="F136" s="112">
        <f>[1]ΣΥΓΚΕΝΤΡΩΤΙΚΟΣ!C153</f>
        <v>0</v>
      </c>
      <c r="G136" s="112">
        <f>[1]ΣΥΓΚΕΝΤΡΩΤΙΚΟΣ!C256</f>
        <v>0</v>
      </c>
      <c r="H136" s="112">
        <f>[1]ΣΥΓΚΕΝΤΡΩΤΙΚΟΣ!E49</f>
        <v>744380.62</v>
      </c>
      <c r="I136" s="112">
        <f>[1]ΣΥΓΚΕΝΤΡΩΤΙΚΟΣ!E153</f>
        <v>0</v>
      </c>
      <c r="J136" s="112">
        <f>[1]ΣΥΓΚΕΝΤΡΩΤΙΚΟΣ!E256</f>
        <v>0</v>
      </c>
      <c r="K136" s="112">
        <f>[1]ΣΥΓΚΕΝΤΡΩΤΙΚΟΣ!G49</f>
        <v>2031135.7000000002</v>
      </c>
      <c r="L136" s="112">
        <f>[1]ΣΥΓΚΕΝΤΡΩΤΙΚΟΣ!G153</f>
        <v>0</v>
      </c>
      <c r="M136" s="112">
        <f>[1]ΣΥΓΚΕΝΤΡΩΤΙΚΟΣ!G256</f>
        <v>0</v>
      </c>
      <c r="N136" s="112">
        <f>[1]ΣΥΓΚΕΝΤΡΩΤΙΚΟΣ!I49</f>
        <v>883139.75</v>
      </c>
      <c r="O136" s="112">
        <f>[1]ΣΥΓΚΕΝΤΡΩΤΙΚΟΣ!I153</f>
        <v>0</v>
      </c>
      <c r="P136" s="112">
        <f>[1]ΣΥΓΚΕΝΤΡΩΤΙΚΟΣ!I256</f>
        <v>0</v>
      </c>
      <c r="Q136" s="112">
        <f>[1]ΣΥΓΚΕΝΤΡΩΤΙΚΟΣ!K49</f>
        <v>3414519.76</v>
      </c>
      <c r="R136" s="112">
        <f>[1]ΣΥΓΚΕΝΤΡΩΤΙΚΟΣ!K153</f>
        <v>0</v>
      </c>
      <c r="S136" s="112">
        <f>[1]ΣΥΓΚΕΝΤΡΩΤΙΚΟΣ!K256</f>
        <v>0</v>
      </c>
      <c r="T136" s="112">
        <f>[1]ΣΥΓΚΕΝΤΡΩΤΙΚΟΣ!M49</f>
        <v>982630.9</v>
      </c>
      <c r="U136" s="112">
        <f>[1]ΣΥΓΚΕΝΤΡΩΤΙΚΟΣ!M153</f>
        <v>0</v>
      </c>
      <c r="V136" s="112">
        <f>[1]ΣΥΓΚΕΝΤΡΩΤΙΚΟΣ!M256</f>
        <v>0</v>
      </c>
      <c r="W136" s="112">
        <f>[1]ΣΥΓΚΕΝΤΡΩΤΙΚΟΣ!O49</f>
        <v>794831</v>
      </c>
      <c r="X136" s="112">
        <f>[1]ΣΥΓΚΕΝΤΡΩΤΙΚΟΣ!O153</f>
        <v>0</v>
      </c>
      <c r="Y136" s="112">
        <f>[1]ΣΥΓΚΕΝΤΡΩΤΙΚΟΣ!O256</f>
        <v>50000</v>
      </c>
      <c r="Z136" s="112">
        <f>[1]ΣΥΓΚΕΝΤΡΩΤΙΚΟΣ!Q49</f>
        <v>3678566.97</v>
      </c>
      <c r="AA136" s="112">
        <f>[1]ΣΥΓΚΕΝΤΡΩΤΙΚΟΣ!Q153</f>
        <v>0</v>
      </c>
      <c r="AB136" s="112">
        <f>[1]ΣΥΓΚΕΝΤΡΩΤΙΚΟΣ!Q256</f>
        <v>0</v>
      </c>
      <c r="AC136" s="112">
        <f>[1]ΣΥΓΚΕΝΤΡΩΤΙΚΟΣ!S49</f>
        <v>0</v>
      </c>
      <c r="AD136" s="112">
        <f>[1]ΣΥΓΚΕΝΤΡΩΤΙΚΟΣ!S153</f>
        <v>0</v>
      </c>
      <c r="AE136" s="112">
        <f>[1]ΣΥΓΚΕΝΤΡΩΤΙΚΟΣ!S256</f>
        <v>0</v>
      </c>
      <c r="AF136" s="112">
        <f>[1]ΣΥΓΚΕΝΤΡΩΤΙΚΟΣ!U49</f>
        <v>0</v>
      </c>
      <c r="AG136" s="112">
        <f>[1]ΣΥΓΚΕΝΤΡΩΤΙΚΟΣ!U153</f>
        <v>0</v>
      </c>
      <c r="AH136" s="112">
        <f>[1]ΣΥΓΚΕΝΤΡΩΤΙΚΟΣ!U256</f>
        <v>0</v>
      </c>
    </row>
    <row r="137" spans="1:34" hidden="1" x14ac:dyDescent="0.15">
      <c r="A137" s="97" t="str">
        <f>[1]ΣΥΓΚΕΝΤΡΩΤΙΚΟΣ!A50</f>
        <v>Κρήτη</v>
      </c>
      <c r="B137" s="112">
        <f>[1]ΣΥΓΚΕΝΤΡΩΤΙΚΟΣ!B50</f>
        <v>142884946.16999999</v>
      </c>
      <c r="C137" s="112">
        <f>[1]ΣΥΓΚΕΝΤΡΩΤΙΚΟΣ!B154</f>
        <v>0</v>
      </c>
      <c r="D137" s="112">
        <f>[1]ΣΥΓΚΕΝΤΡΩΤΙΚΟΣ!B257</f>
        <v>39912</v>
      </c>
      <c r="E137" s="112">
        <f>[1]ΣΥΓΚΕΝΤΡΩΤΙΚΟΣ!C50</f>
        <v>26635307.420000002</v>
      </c>
      <c r="F137" s="112">
        <f>[1]ΣΥΓΚΕΝΤΡΩΤΙΚΟΣ!C154</f>
        <v>0</v>
      </c>
      <c r="G137" s="112">
        <f>[1]ΣΥΓΚΕΝΤΡΩΤΙΚΟΣ!C257</f>
        <v>0</v>
      </c>
      <c r="H137" s="112">
        <f>[1]ΣΥΓΚΕΝΤΡΩΤΙΚΟΣ!E50</f>
        <v>27696018.990000002</v>
      </c>
      <c r="I137" s="112">
        <f>[1]ΣΥΓΚΕΝΤΡΩΤΙΚΟΣ!E154</f>
        <v>0</v>
      </c>
      <c r="J137" s="112">
        <f>[1]ΣΥΓΚΕΝΤΡΩΤΙΚΟΣ!E257</f>
        <v>0</v>
      </c>
      <c r="K137" s="112">
        <f>[1]ΣΥΓΚΕΝΤΡΩΤΙΚΟΣ!G50</f>
        <v>14393851.800000003</v>
      </c>
      <c r="L137" s="112">
        <f>[1]ΣΥΓΚΕΝΤΡΩΤΙΚΟΣ!G154</f>
        <v>0</v>
      </c>
      <c r="M137" s="112">
        <f>[1]ΣΥΓΚΕΝΤΡΩΤΙΚΟΣ!G257</f>
        <v>0</v>
      </c>
      <c r="N137" s="112">
        <f>[1]ΣΥΓΚΕΝΤΡΩΤΙΚΟΣ!I50</f>
        <v>10080449.189999999</v>
      </c>
      <c r="O137" s="112">
        <f>[1]ΣΥΓΚΕΝΤΡΩΤΙΚΟΣ!I154</f>
        <v>0</v>
      </c>
      <c r="P137" s="112">
        <f>[1]ΣΥΓΚΕΝΤΡΩΤΙΚΟΣ!I257</f>
        <v>0</v>
      </c>
      <c r="Q137" s="112">
        <f>[1]ΣΥΓΚΕΝΤΡΩΤΙΚΟΣ!K50</f>
        <v>15516211.250000002</v>
      </c>
      <c r="R137" s="112">
        <f>[1]ΣΥΓΚΕΝΤΡΩΤΙΚΟΣ!K154</f>
        <v>0</v>
      </c>
      <c r="S137" s="112">
        <f>[1]ΣΥΓΚΕΝΤΡΩΤΙΚΟΣ!K257</f>
        <v>0</v>
      </c>
      <c r="T137" s="112">
        <f>[1]ΣΥΓΚΕΝΤΡΩΤΙΚΟΣ!M50</f>
        <v>5375016.21</v>
      </c>
      <c r="U137" s="112">
        <f>[1]ΣΥΓΚΕΝΤΡΩΤΙΚΟΣ!M154</f>
        <v>0</v>
      </c>
      <c r="V137" s="112">
        <f>[1]ΣΥΓΚΕΝΤΡΩΤΙΚΟΣ!M257</f>
        <v>0</v>
      </c>
      <c r="W137" s="112">
        <f>[1]ΣΥΓΚΕΝΤΡΩΤΙΚΟΣ!O50</f>
        <v>16715321.069999998</v>
      </c>
      <c r="X137" s="112">
        <f>[1]ΣΥΓΚΕΝΤΡΩΤΙΚΟΣ!O154</f>
        <v>0</v>
      </c>
      <c r="Y137" s="112">
        <f>[1]ΣΥΓΚΕΝΤΡΩΤΙΚΟΣ!O257</f>
        <v>0</v>
      </c>
      <c r="Z137" s="112">
        <f>[1]ΣΥΓΚΕΝΤΡΩΤΙΚΟΣ!Q50</f>
        <v>26472770.239999998</v>
      </c>
      <c r="AA137" s="112">
        <f>[1]ΣΥΓΚΕΝΤΡΩΤΙΚΟΣ!Q154</f>
        <v>0</v>
      </c>
      <c r="AB137" s="112">
        <f>[1]ΣΥΓΚΕΝΤΡΩΤΙΚΟΣ!Q257</f>
        <v>39912</v>
      </c>
      <c r="AC137" s="112">
        <f>[1]ΣΥΓΚΕΝΤΡΩΤΙΚΟΣ!S50</f>
        <v>0</v>
      </c>
      <c r="AD137" s="112">
        <f>[1]ΣΥΓΚΕΝΤΡΩΤΙΚΟΣ!S154</f>
        <v>0</v>
      </c>
      <c r="AE137" s="112">
        <f>[1]ΣΥΓΚΕΝΤΡΩΤΙΚΟΣ!S257</f>
        <v>0</v>
      </c>
      <c r="AF137" s="112">
        <f>[1]ΣΥΓΚΕΝΤΡΩΤΙΚΟΣ!U50</f>
        <v>0</v>
      </c>
      <c r="AG137" s="112">
        <f>[1]ΣΥΓΚΕΝΤΡΩΤΙΚΟΣ!U154</f>
        <v>0</v>
      </c>
      <c r="AH137" s="112">
        <f>[1]ΣΥΓΚΕΝΤΡΩΤΙΚΟΣ!U257</f>
        <v>0</v>
      </c>
    </row>
    <row r="138" spans="1:34" hidden="1" x14ac:dyDescent="0.15">
      <c r="A138" s="97" t="str">
        <f>[1]ΣΥΓΚΕΝΤΡΩΤΙΚΟΣ!A51</f>
        <v>ERANET- ΠΜ</v>
      </c>
      <c r="B138" s="112">
        <f>[1]ΣΥΓΚΕΝΤΡΩΤΙΚΟΣ!B51</f>
        <v>1251533.8699999999</v>
      </c>
      <c r="C138" s="112">
        <f>[1]ΣΥΓΚΕΝΤΡΩΤΙΚΟΣ!B155</f>
        <v>1251533.8699999999</v>
      </c>
      <c r="D138" s="112">
        <f>[1]ΣΥΓΚΕΝΤΡΩΤΙΚΟΣ!B258</f>
        <v>1251533.8699999999</v>
      </c>
      <c r="E138" s="112">
        <f>[1]ΣΥΓΚΕΝΤΡΩΤΙΚΟΣ!C51</f>
        <v>66250</v>
      </c>
      <c r="F138" s="112">
        <f>[1]ΣΥΓΚΕΝΤΡΩΤΙΚΟΣ!C155</f>
        <v>66250</v>
      </c>
      <c r="G138" s="112">
        <f>[1]ΣΥΓΚΕΝΤΡΩΤΙΚΟΣ!C258</f>
        <v>66250</v>
      </c>
      <c r="H138" s="112">
        <f>[1]ΣΥΓΚΕΝΤΡΩΤΙΚΟΣ!E51</f>
        <v>439997.05</v>
      </c>
      <c r="I138" s="112">
        <f>[1]ΣΥΓΚΕΝΤΡΩΤΙΚΟΣ!E155</f>
        <v>439997.05</v>
      </c>
      <c r="J138" s="112">
        <f>[1]ΣΥΓΚΕΝΤΡΩΤΙΚΟΣ!E258</f>
        <v>439997.05</v>
      </c>
      <c r="K138" s="112">
        <f>[1]ΣΥΓΚΕΝΤΡΩΤΙΚΟΣ!G51</f>
        <v>79977.56</v>
      </c>
      <c r="L138" s="112">
        <f>[1]ΣΥΓΚΕΝΤΡΩΤΙΚΟΣ!G155</f>
        <v>79977.56</v>
      </c>
      <c r="M138" s="112">
        <f>[1]ΣΥΓΚΕΝΤΡΩΤΙΚΟΣ!G258</f>
        <v>79977.56</v>
      </c>
      <c r="N138" s="112">
        <f>[1]ΣΥΓΚΕΝΤΡΩΤΙΚΟΣ!I51</f>
        <v>275464.31</v>
      </c>
      <c r="O138" s="112">
        <f>[1]ΣΥΓΚΕΝΤΡΩΤΙΚΟΣ!I155</f>
        <v>275464.31</v>
      </c>
      <c r="P138" s="112">
        <f>[1]ΣΥΓΚΕΝΤΡΩΤΙΚΟΣ!I258</f>
        <v>275464.31</v>
      </c>
      <c r="Q138" s="112">
        <f>[1]ΣΥΓΚΕΝΤΡΩΤΙΚΟΣ!K51</f>
        <v>82000</v>
      </c>
      <c r="R138" s="112">
        <f>[1]ΣΥΓΚΕΝΤΡΩΤΙΚΟΣ!K155</f>
        <v>82000</v>
      </c>
      <c r="S138" s="112">
        <f>[1]ΣΥΓΚΕΝΤΡΩΤΙΚΟΣ!K258</f>
        <v>82000</v>
      </c>
      <c r="T138" s="112">
        <f>[1]ΣΥΓΚΕΝΤΡΩΤΙΚΟΣ!M51</f>
        <v>0</v>
      </c>
      <c r="U138" s="112">
        <f>[1]ΣΥΓΚΕΝΤΡΩΤΙΚΟΣ!M155</f>
        <v>0</v>
      </c>
      <c r="V138" s="112">
        <f>[1]ΣΥΓΚΕΝΤΡΩΤΙΚΟΣ!M258</f>
        <v>0</v>
      </c>
      <c r="W138" s="112">
        <f>[1]ΣΥΓΚΕΝΤΡΩΤΙΚΟΣ!O51</f>
        <v>199845</v>
      </c>
      <c r="X138" s="112">
        <f>[1]ΣΥΓΚΕΝΤΡΩΤΙΚΟΣ!O155</f>
        <v>199845</v>
      </c>
      <c r="Y138" s="112">
        <f>[1]ΣΥΓΚΕΝΤΡΩΤΙΚΟΣ!O258</f>
        <v>199845</v>
      </c>
      <c r="Z138" s="112">
        <f>[1]ΣΥΓΚΕΝΤΡΩΤΙΚΟΣ!Q51</f>
        <v>0</v>
      </c>
      <c r="AA138" s="112">
        <f>[1]ΣΥΓΚΕΝΤΡΩΤΙΚΟΣ!Q155</f>
        <v>0</v>
      </c>
      <c r="AB138" s="112">
        <f>[1]ΣΥΓΚΕΝΤΡΩΤΙΚΟΣ!Q258</f>
        <v>0</v>
      </c>
      <c r="AC138" s="112">
        <f>[1]ΣΥΓΚΕΝΤΡΩΤΙΚΟΣ!S51</f>
        <v>107999.95</v>
      </c>
      <c r="AD138" s="112">
        <f>[1]ΣΥΓΚΕΝΤΡΩΤΙΚΟΣ!S155</f>
        <v>0</v>
      </c>
      <c r="AE138" s="112">
        <f>[1]ΣΥΓΚΕΝΤΡΩΤΙΚΟΣ!S258</f>
        <v>107999.95</v>
      </c>
      <c r="AF138" s="112">
        <f>[1]ΣΥΓΚΕΝΤΡΩΤΙΚΟΣ!U51</f>
        <v>0</v>
      </c>
      <c r="AG138" s="112">
        <f>[1]ΣΥΓΚΕΝΤΡΩΤΙΚΟΣ!U155</f>
        <v>0</v>
      </c>
      <c r="AH138" s="112">
        <f>[1]ΣΥΓΚΕΝΤΡΩΤΙΚΟΣ!U258</f>
        <v>0</v>
      </c>
    </row>
    <row r="139" spans="1:34" hidden="1" x14ac:dyDescent="0.15">
      <c r="A139" s="97" t="str">
        <f>[1]ΣΥΓΚΕΝΤΡΩΤΙΚΟΣ!A52</f>
        <v>Δ. Μακεδονία</v>
      </c>
      <c r="B139" s="112">
        <f>[1]ΣΥΓΚΕΝΤΡΩΤΙΚΟΣ!B52</f>
        <v>116092</v>
      </c>
      <c r="C139" s="112">
        <f>[1]ΣΥΓΚΕΝΤΡΩΤΙΚΟΣ!B156</f>
        <v>116092</v>
      </c>
      <c r="D139" s="112">
        <f>[1]ΣΥΓΚΕΝΤΡΩΤΙΚΟΣ!B259</f>
        <v>116092</v>
      </c>
      <c r="E139" s="112">
        <f>[1]ΣΥΓΚΕΝΤΡΩΤΙΚΟΣ!C52</f>
        <v>0</v>
      </c>
      <c r="F139" s="112">
        <f>[1]ΣΥΓΚΕΝΤΡΩΤΙΚΟΣ!C156</f>
        <v>0</v>
      </c>
      <c r="G139" s="112">
        <f>[1]ΣΥΓΚΕΝΤΡΩΤΙΚΟΣ!C259</f>
        <v>0</v>
      </c>
      <c r="H139" s="112">
        <f>[1]ΣΥΓΚΕΝΤΡΩΤΙΚΟΣ!E52</f>
        <v>0</v>
      </c>
      <c r="I139" s="112">
        <f>[1]ΣΥΓΚΕΝΤΡΩΤΙΚΟΣ!E156</f>
        <v>0</v>
      </c>
      <c r="J139" s="112">
        <f>[1]ΣΥΓΚΕΝΤΡΩΤΙΚΟΣ!E259</f>
        <v>0</v>
      </c>
      <c r="K139" s="112">
        <f>[1]ΣΥΓΚΕΝΤΡΩΤΙΚΟΣ!G52</f>
        <v>0</v>
      </c>
      <c r="L139" s="112">
        <f>[1]ΣΥΓΚΕΝΤΡΩΤΙΚΟΣ!G156</f>
        <v>0</v>
      </c>
      <c r="M139" s="112">
        <f>[1]ΣΥΓΚΕΝΤΡΩΤΙΚΟΣ!G259</f>
        <v>0</v>
      </c>
      <c r="N139" s="112">
        <f>[1]ΣΥΓΚΕΝΤΡΩΤΙΚΟΣ!I52</f>
        <v>116092</v>
      </c>
      <c r="O139" s="112">
        <f>[1]ΣΥΓΚΕΝΤΡΩΤΙΚΟΣ!I156</f>
        <v>116092</v>
      </c>
      <c r="P139" s="112">
        <f>[1]ΣΥΓΚΕΝΤΡΩΤΙΚΟΣ!I259</f>
        <v>116092</v>
      </c>
      <c r="Q139" s="112">
        <f>[1]ΣΥΓΚΕΝΤΡΩΤΙΚΟΣ!K52</f>
        <v>0</v>
      </c>
      <c r="R139" s="112">
        <f>[1]ΣΥΓΚΕΝΤΡΩΤΙΚΟΣ!K156</f>
        <v>0</v>
      </c>
      <c r="S139" s="112">
        <f>[1]ΣΥΓΚΕΝΤΡΩΤΙΚΟΣ!K259</f>
        <v>0</v>
      </c>
      <c r="T139" s="112">
        <f>[1]ΣΥΓΚΕΝΤΡΩΤΙΚΟΣ!M52</f>
        <v>0</v>
      </c>
      <c r="U139" s="112">
        <f>[1]ΣΥΓΚΕΝΤΡΩΤΙΚΟΣ!M156</f>
        <v>0</v>
      </c>
      <c r="V139" s="112">
        <f>[1]ΣΥΓΚΕΝΤΡΩΤΙΚΟΣ!M259</f>
        <v>0</v>
      </c>
      <c r="W139" s="112">
        <f>[1]ΣΥΓΚΕΝΤΡΩΤΙΚΟΣ!O52</f>
        <v>0</v>
      </c>
      <c r="X139" s="112">
        <f>[1]ΣΥΓΚΕΝΤΡΩΤΙΚΟΣ!O156</f>
        <v>0</v>
      </c>
      <c r="Y139" s="112">
        <f>[1]ΣΥΓΚΕΝΤΡΩΤΙΚΟΣ!O259</f>
        <v>0</v>
      </c>
      <c r="Z139" s="112">
        <f>[1]ΣΥΓΚΕΝΤΡΩΤΙΚΟΣ!Q52</f>
        <v>0</v>
      </c>
      <c r="AA139" s="112">
        <f>[1]ΣΥΓΚΕΝΤΡΩΤΙΚΟΣ!Q156</f>
        <v>0</v>
      </c>
      <c r="AB139" s="112">
        <f>[1]ΣΥΓΚΕΝΤΡΩΤΙΚΟΣ!Q259</f>
        <v>0</v>
      </c>
      <c r="AC139" s="112">
        <f>[1]ΣΥΓΚΕΝΤΡΩΤΙΚΟΣ!S52</f>
        <v>0</v>
      </c>
      <c r="AD139" s="112">
        <f>[1]ΣΥΓΚΕΝΤΡΩΤΙΚΟΣ!S156</f>
        <v>0</v>
      </c>
      <c r="AE139" s="112">
        <f>[1]ΣΥΓΚΕΝΤΡΩΤΙΚΟΣ!S259</f>
        <v>0</v>
      </c>
      <c r="AF139" s="112">
        <f>[1]ΣΥΓΚΕΝΤΡΩΤΙΚΟΣ!U52</f>
        <v>0</v>
      </c>
      <c r="AG139" s="112">
        <f>[1]ΣΥΓΚΕΝΤΡΩΤΙΚΟΣ!U156</f>
        <v>0</v>
      </c>
      <c r="AH139" s="112">
        <f>[1]ΣΥΓΚΕΝΤΡΩΤΙΚΟΣ!U259</f>
        <v>0</v>
      </c>
    </row>
    <row r="140" spans="1:34" hidden="1" x14ac:dyDescent="0.15">
      <c r="A140" s="97" t="str">
        <f>[1]ΣΥΓΚΕΝΤΡΩΤΙΚΟΣ!A53</f>
        <v>Ιόνια Νησιά</v>
      </c>
      <c r="B140" s="112">
        <f>[1]ΣΥΓΚΕΝΤΡΩΤΙΚΟΣ!B53</f>
        <v>0</v>
      </c>
      <c r="C140" s="112">
        <f>[1]ΣΥΓΚΕΝΤΡΩΤΙΚΟΣ!B157</f>
        <v>0</v>
      </c>
      <c r="D140" s="112">
        <f>[1]ΣΥΓΚΕΝΤΡΩΤΙΚΟΣ!B260</f>
        <v>0</v>
      </c>
      <c r="E140" s="112">
        <f>[1]ΣΥΓΚΕΝΤΡΩΤΙΚΟΣ!C53</f>
        <v>0</v>
      </c>
      <c r="F140" s="112">
        <f>[1]ΣΥΓΚΕΝΤΡΩΤΙΚΟΣ!C157</f>
        <v>0</v>
      </c>
      <c r="G140" s="112">
        <f>[1]ΣΥΓΚΕΝΤΡΩΤΙΚΟΣ!C260</f>
        <v>0</v>
      </c>
      <c r="H140" s="112">
        <f>[1]ΣΥΓΚΕΝΤΡΩΤΙΚΟΣ!E53</f>
        <v>0</v>
      </c>
      <c r="I140" s="112">
        <f>[1]ΣΥΓΚΕΝΤΡΩΤΙΚΟΣ!E157</f>
        <v>0</v>
      </c>
      <c r="J140" s="112">
        <f>[1]ΣΥΓΚΕΝΤΡΩΤΙΚΟΣ!E260</f>
        <v>0</v>
      </c>
      <c r="K140" s="112">
        <f>[1]ΣΥΓΚΕΝΤΡΩΤΙΚΟΣ!G53</f>
        <v>0</v>
      </c>
      <c r="L140" s="112">
        <f>[1]ΣΥΓΚΕΝΤΡΩΤΙΚΟΣ!G157</f>
        <v>0</v>
      </c>
      <c r="M140" s="112">
        <f>[1]ΣΥΓΚΕΝΤΡΩΤΙΚΟΣ!G260</f>
        <v>0</v>
      </c>
      <c r="N140" s="112">
        <f>[1]ΣΥΓΚΕΝΤΡΩΤΙΚΟΣ!I53</f>
        <v>0</v>
      </c>
      <c r="O140" s="112">
        <f>[1]ΣΥΓΚΕΝΤΡΩΤΙΚΟΣ!I157</f>
        <v>0</v>
      </c>
      <c r="P140" s="112">
        <f>[1]ΣΥΓΚΕΝΤΡΩΤΙΚΟΣ!I260</f>
        <v>0</v>
      </c>
      <c r="Q140" s="112">
        <f>[1]ΣΥΓΚΕΝΤΡΩΤΙΚΟΣ!K53</f>
        <v>0</v>
      </c>
      <c r="R140" s="112">
        <f>[1]ΣΥΓΚΕΝΤΡΩΤΙΚΟΣ!K157</f>
        <v>0</v>
      </c>
      <c r="S140" s="112">
        <f>[1]ΣΥΓΚΕΝΤΡΩΤΙΚΟΣ!K260</f>
        <v>0</v>
      </c>
      <c r="T140" s="112">
        <f>[1]ΣΥΓΚΕΝΤΡΩΤΙΚΟΣ!M53</f>
        <v>0</v>
      </c>
      <c r="U140" s="112">
        <f>[1]ΣΥΓΚΕΝΤΡΩΤΙΚΟΣ!M157</f>
        <v>0</v>
      </c>
      <c r="V140" s="112">
        <f>[1]ΣΥΓΚΕΝΤΡΩΤΙΚΟΣ!M260</f>
        <v>0</v>
      </c>
      <c r="W140" s="112">
        <f>[1]ΣΥΓΚΕΝΤΡΩΤΙΚΟΣ!O53</f>
        <v>0</v>
      </c>
      <c r="X140" s="112">
        <f>[1]ΣΥΓΚΕΝΤΡΩΤΙΚΟΣ!O157</f>
        <v>0</v>
      </c>
      <c r="Y140" s="112">
        <f>[1]ΣΥΓΚΕΝΤΡΩΤΙΚΟΣ!O260</f>
        <v>0</v>
      </c>
      <c r="Z140" s="112">
        <f>[1]ΣΥΓΚΕΝΤΡΩΤΙΚΟΣ!Q53</f>
        <v>0</v>
      </c>
      <c r="AA140" s="112">
        <f>[1]ΣΥΓΚΕΝΤΡΩΤΙΚΟΣ!Q157</f>
        <v>0</v>
      </c>
      <c r="AB140" s="112">
        <f>[1]ΣΥΓΚΕΝΤΡΩΤΙΚΟΣ!Q260</f>
        <v>0</v>
      </c>
      <c r="AC140" s="112">
        <f>[1]ΣΥΓΚΕΝΤΡΩΤΙΚΟΣ!S53</f>
        <v>0</v>
      </c>
      <c r="AD140" s="112">
        <f>[1]ΣΥΓΚΕΝΤΡΩΤΙΚΟΣ!S157</f>
        <v>0</v>
      </c>
      <c r="AE140" s="112">
        <f>[1]ΣΥΓΚΕΝΤΡΩΤΙΚΟΣ!S260</f>
        <v>0</v>
      </c>
      <c r="AF140" s="112">
        <f>[1]ΣΥΓΚΕΝΤΡΩΤΙΚΟΣ!U53</f>
        <v>0</v>
      </c>
      <c r="AG140" s="112">
        <f>[1]ΣΥΓΚΕΝΤΡΩΤΙΚΟΣ!U157</f>
        <v>0</v>
      </c>
      <c r="AH140" s="112">
        <f>[1]ΣΥΓΚΕΝΤΡΩΤΙΚΟΣ!U260</f>
        <v>0</v>
      </c>
    </row>
    <row r="141" spans="1:34" hidden="1" x14ac:dyDescent="0.15">
      <c r="A141" s="97" t="str">
        <f>[1]ΣΥΓΚΕΝΤΡΩΤΙΚΟΣ!A54</f>
        <v>Σ. Ελλάδα</v>
      </c>
      <c r="B141" s="112">
        <f>[1]ΣΥΓΚΕΝΤΡΩΤΙΚΟΣ!B54</f>
        <v>16250</v>
      </c>
      <c r="C141" s="112">
        <f>[1]ΣΥΓΚΕΝΤΡΩΤΙΚΟΣ!B158</f>
        <v>16250</v>
      </c>
      <c r="D141" s="112">
        <f>[1]ΣΥΓΚΕΝΤΡΩΤΙΚΟΣ!B261</f>
        <v>16250</v>
      </c>
      <c r="E141" s="112">
        <f>[1]ΣΥΓΚΕΝΤΡΩΤΙΚΟΣ!C54</f>
        <v>16250</v>
      </c>
      <c r="F141" s="112">
        <f>[1]ΣΥΓΚΕΝΤΡΩΤΙΚΟΣ!C158</f>
        <v>16250</v>
      </c>
      <c r="G141" s="112">
        <f>[1]ΣΥΓΚΕΝΤΡΩΤΙΚΟΣ!C261</f>
        <v>16250</v>
      </c>
      <c r="H141" s="112">
        <f>[1]ΣΥΓΚΕΝΤΡΩΤΙΚΟΣ!E54</f>
        <v>0</v>
      </c>
      <c r="I141" s="112">
        <f>[1]ΣΥΓΚΕΝΤΡΩΤΙΚΟΣ!E158</f>
        <v>0</v>
      </c>
      <c r="J141" s="112">
        <f>[1]ΣΥΓΚΕΝΤΡΩΤΙΚΟΣ!E261</f>
        <v>0</v>
      </c>
      <c r="K141" s="112">
        <f>[1]ΣΥΓΚΕΝΤΡΩΤΙΚΟΣ!G54</f>
        <v>0</v>
      </c>
      <c r="L141" s="112">
        <f>[1]ΣΥΓΚΕΝΤΡΩΤΙΚΟΣ!G158</f>
        <v>0</v>
      </c>
      <c r="M141" s="112">
        <f>[1]ΣΥΓΚΕΝΤΡΩΤΙΚΟΣ!G261</f>
        <v>0</v>
      </c>
      <c r="N141" s="112">
        <f>[1]ΣΥΓΚΕΝΤΡΩΤΙΚΟΣ!I54</f>
        <v>0</v>
      </c>
      <c r="O141" s="112">
        <f>[1]ΣΥΓΚΕΝΤΡΩΤΙΚΟΣ!I158</f>
        <v>0</v>
      </c>
      <c r="P141" s="112">
        <f>[1]ΣΥΓΚΕΝΤΡΩΤΙΚΟΣ!I261</f>
        <v>0</v>
      </c>
      <c r="Q141" s="112">
        <f>[1]ΣΥΓΚΕΝΤΡΩΤΙΚΟΣ!K54</f>
        <v>0</v>
      </c>
      <c r="R141" s="112">
        <f>[1]ΣΥΓΚΕΝΤΡΩΤΙΚΟΣ!K158</f>
        <v>0</v>
      </c>
      <c r="S141" s="112">
        <f>[1]ΣΥΓΚΕΝΤΡΩΤΙΚΟΣ!K261</f>
        <v>0</v>
      </c>
      <c r="T141" s="112">
        <f>[1]ΣΥΓΚΕΝΤΡΩΤΙΚΟΣ!M54</f>
        <v>0</v>
      </c>
      <c r="U141" s="112">
        <f>[1]ΣΥΓΚΕΝΤΡΩΤΙΚΟΣ!M158</f>
        <v>0</v>
      </c>
      <c r="V141" s="112">
        <f>[1]ΣΥΓΚΕΝΤΡΩΤΙΚΟΣ!M261</f>
        <v>0</v>
      </c>
      <c r="W141" s="112">
        <f>[1]ΣΥΓΚΕΝΤΡΩΤΙΚΟΣ!O54</f>
        <v>0</v>
      </c>
      <c r="X141" s="112">
        <f>[1]ΣΥΓΚΕΝΤΡΩΤΙΚΟΣ!O158</f>
        <v>0</v>
      </c>
      <c r="Y141" s="112">
        <f>[1]ΣΥΓΚΕΝΤΡΩΤΙΚΟΣ!O261</f>
        <v>0</v>
      </c>
      <c r="Z141" s="112">
        <f>[1]ΣΥΓΚΕΝΤΡΩΤΙΚΟΣ!Q54</f>
        <v>0</v>
      </c>
      <c r="AA141" s="112">
        <f>[1]ΣΥΓΚΕΝΤΡΩΤΙΚΟΣ!Q158</f>
        <v>0</v>
      </c>
      <c r="AB141" s="112">
        <f>[1]ΣΥΓΚΕΝΤΡΩΤΙΚΟΣ!Q261</f>
        <v>0</v>
      </c>
      <c r="AC141" s="112">
        <f>[1]ΣΥΓΚΕΝΤΡΩΤΙΚΟΣ!S54</f>
        <v>0</v>
      </c>
      <c r="AD141" s="112">
        <f>[1]ΣΥΓΚΕΝΤΡΩΤΙΚΟΣ!S158</f>
        <v>0</v>
      </c>
      <c r="AE141" s="112">
        <f>[1]ΣΥΓΚΕΝΤΡΩΤΙΚΟΣ!S261</f>
        <v>0</v>
      </c>
      <c r="AF141" s="112">
        <f>[1]ΣΥΓΚΕΝΤΡΩΤΙΚΟΣ!U54</f>
        <v>0</v>
      </c>
      <c r="AG141" s="112">
        <f>[1]ΣΥΓΚΕΝΤΡΩΤΙΚΟΣ!U158</f>
        <v>0</v>
      </c>
      <c r="AH141" s="112">
        <f>[1]ΣΥΓΚΕΝΤΡΩΤΙΚΟΣ!U261</f>
        <v>0</v>
      </c>
    </row>
    <row r="142" spans="1:34" hidden="1" x14ac:dyDescent="0.15">
      <c r="A142" s="97" t="str">
        <f>[1]ΣΥΓΚΕΝΤΡΩΤΙΚΟΣ!A55</f>
        <v>Πελοπόννησος</v>
      </c>
      <c r="B142" s="112">
        <f>[1]ΣΥΓΚΕΝΤΡΩΤΙΚΟΣ!B55</f>
        <v>0</v>
      </c>
      <c r="C142" s="112">
        <f>[1]ΣΥΓΚΕΝΤΡΩΤΙΚΟΣ!B159</f>
        <v>0</v>
      </c>
      <c r="D142" s="112">
        <f>[1]ΣΥΓΚΕΝΤΡΩΤΙΚΟΣ!B262</f>
        <v>0</v>
      </c>
      <c r="E142" s="112">
        <f>[1]ΣΥΓΚΕΝΤΡΩΤΙΚΟΣ!C55</f>
        <v>0</v>
      </c>
      <c r="F142" s="112">
        <f>[1]ΣΥΓΚΕΝΤΡΩΤΙΚΟΣ!C159</f>
        <v>0</v>
      </c>
      <c r="G142" s="112">
        <f>[1]ΣΥΓΚΕΝΤΡΩΤΙΚΟΣ!C262</f>
        <v>0</v>
      </c>
      <c r="H142" s="112">
        <f>[1]ΣΥΓΚΕΝΤΡΩΤΙΚΟΣ!E55</f>
        <v>0</v>
      </c>
      <c r="I142" s="112">
        <f>[1]ΣΥΓΚΕΝΤΡΩΤΙΚΟΣ!E159</f>
        <v>0</v>
      </c>
      <c r="J142" s="112">
        <f>[1]ΣΥΓΚΕΝΤΡΩΤΙΚΟΣ!E262</f>
        <v>0</v>
      </c>
      <c r="K142" s="112">
        <f>[1]ΣΥΓΚΕΝΤΡΩΤΙΚΟΣ!G55</f>
        <v>0</v>
      </c>
      <c r="L142" s="112">
        <f>[1]ΣΥΓΚΕΝΤΡΩΤΙΚΟΣ!G159</f>
        <v>0</v>
      </c>
      <c r="M142" s="112">
        <f>[1]ΣΥΓΚΕΝΤΡΩΤΙΚΟΣ!G262</f>
        <v>0</v>
      </c>
      <c r="N142" s="112">
        <f>[1]ΣΥΓΚΕΝΤΡΩΤΙΚΟΣ!I55</f>
        <v>0</v>
      </c>
      <c r="O142" s="112">
        <f>[1]ΣΥΓΚΕΝΤΡΩΤΙΚΟΣ!I159</f>
        <v>0</v>
      </c>
      <c r="P142" s="112">
        <f>[1]ΣΥΓΚΕΝΤΡΩΤΙΚΟΣ!I262</f>
        <v>0</v>
      </c>
      <c r="Q142" s="112">
        <f>[1]ΣΥΓΚΕΝΤΡΩΤΙΚΟΣ!K55</f>
        <v>0</v>
      </c>
      <c r="R142" s="112">
        <f>[1]ΣΥΓΚΕΝΤΡΩΤΙΚΟΣ!K159</f>
        <v>0</v>
      </c>
      <c r="S142" s="112">
        <f>[1]ΣΥΓΚΕΝΤΡΩΤΙΚΟΣ!K262</f>
        <v>0</v>
      </c>
      <c r="T142" s="112">
        <f>[1]ΣΥΓΚΕΝΤΡΩΤΙΚΟΣ!M55</f>
        <v>0</v>
      </c>
      <c r="U142" s="112">
        <f>[1]ΣΥΓΚΕΝΤΡΩΤΙΚΟΣ!M159</f>
        <v>0</v>
      </c>
      <c r="V142" s="112">
        <f>[1]ΣΥΓΚΕΝΤΡΩΤΙΚΟΣ!M262</f>
        <v>0</v>
      </c>
      <c r="W142" s="112">
        <f>[1]ΣΥΓΚΕΝΤΡΩΤΙΚΟΣ!O55</f>
        <v>0</v>
      </c>
      <c r="X142" s="112">
        <f>[1]ΣΥΓΚΕΝΤΡΩΤΙΚΟΣ!O159</f>
        <v>0</v>
      </c>
      <c r="Y142" s="112">
        <f>[1]ΣΥΓΚΕΝΤΡΩΤΙΚΟΣ!O262</f>
        <v>0</v>
      </c>
      <c r="Z142" s="112">
        <f>[1]ΣΥΓΚΕΝΤΡΩΤΙΚΟΣ!Q55</f>
        <v>0</v>
      </c>
      <c r="AA142" s="112">
        <f>[1]ΣΥΓΚΕΝΤΡΩΤΙΚΟΣ!Q159</f>
        <v>0</v>
      </c>
      <c r="AB142" s="112">
        <f>[1]ΣΥΓΚΕΝΤΡΩΤΙΚΟΣ!Q262</f>
        <v>0</v>
      </c>
      <c r="AC142" s="112">
        <f>[1]ΣΥΓΚΕΝΤΡΩΤΙΚΟΣ!S55</f>
        <v>0</v>
      </c>
      <c r="AD142" s="112">
        <f>[1]ΣΥΓΚΕΝΤΡΩΤΙΚΟΣ!S159</f>
        <v>0</v>
      </c>
      <c r="AE142" s="112">
        <f>[1]ΣΥΓΚΕΝΤΡΩΤΙΚΟΣ!S262</f>
        <v>0</v>
      </c>
      <c r="AF142" s="112">
        <f>[1]ΣΥΓΚΕΝΤΡΩΤΙΚΟΣ!U55</f>
        <v>0</v>
      </c>
      <c r="AG142" s="112">
        <f>[1]ΣΥΓΚΕΝΤΡΩΤΙΚΟΣ!U159</f>
        <v>0</v>
      </c>
      <c r="AH142" s="112">
        <f>[1]ΣΥΓΚΕΝΤΡΩΤΙΚΟΣ!U262</f>
        <v>0</v>
      </c>
    </row>
    <row r="143" spans="1:34" hidden="1" x14ac:dyDescent="0.15">
      <c r="A143" s="97" t="str">
        <f>[1]ΣΥΓΚΕΝΤΡΩΤΙΚΟΣ!A56</f>
        <v>Β. Αγαίο</v>
      </c>
      <c r="B143" s="112">
        <f>[1]ΣΥΓΚΕΝΤΡΩΤΙΚΟΣ!B56</f>
        <v>79977.56</v>
      </c>
      <c r="C143" s="112">
        <f>[1]ΣΥΓΚΕΝΤΡΩΤΙΚΟΣ!B160</f>
        <v>79977.56</v>
      </c>
      <c r="D143" s="112">
        <f>[1]ΣΥΓΚΕΝΤΡΩΤΙΚΟΣ!B263</f>
        <v>79977.56</v>
      </c>
      <c r="E143" s="112">
        <f>[1]ΣΥΓΚΕΝΤΡΩΤΙΚΟΣ!C56</f>
        <v>0</v>
      </c>
      <c r="F143" s="112">
        <f>[1]ΣΥΓΚΕΝΤΡΩΤΙΚΟΣ!C160</f>
        <v>0</v>
      </c>
      <c r="G143" s="112">
        <f>[1]ΣΥΓΚΕΝΤΡΩΤΙΚΟΣ!C263</f>
        <v>0</v>
      </c>
      <c r="H143" s="112">
        <f>[1]ΣΥΓΚΕΝΤΡΩΤΙΚΟΣ!E56</f>
        <v>0</v>
      </c>
      <c r="I143" s="112">
        <f>[1]ΣΥΓΚΕΝΤΡΩΤΙΚΟΣ!E160</f>
        <v>0</v>
      </c>
      <c r="J143" s="112">
        <f>[1]ΣΥΓΚΕΝΤΡΩΤΙΚΟΣ!E263</f>
        <v>0</v>
      </c>
      <c r="K143" s="112">
        <f>[1]ΣΥΓΚΕΝΤΡΩΤΙΚΟΣ!G56</f>
        <v>79977.56</v>
      </c>
      <c r="L143" s="112">
        <f>[1]ΣΥΓΚΕΝΤΡΩΤΙΚΟΣ!G160</f>
        <v>79977.56</v>
      </c>
      <c r="M143" s="112">
        <f>[1]ΣΥΓΚΕΝΤΡΩΤΙΚΟΣ!G263</f>
        <v>79977.56</v>
      </c>
      <c r="N143" s="112">
        <f>[1]ΣΥΓΚΕΝΤΡΩΤΙΚΟΣ!I56</f>
        <v>0</v>
      </c>
      <c r="O143" s="112">
        <f>[1]ΣΥΓΚΕΝΤΡΩΤΙΚΟΣ!I160</f>
        <v>0</v>
      </c>
      <c r="P143" s="112">
        <f>[1]ΣΥΓΚΕΝΤΡΩΤΙΚΟΣ!I263</f>
        <v>0</v>
      </c>
      <c r="Q143" s="112">
        <f>[1]ΣΥΓΚΕΝΤΡΩΤΙΚΟΣ!K56</f>
        <v>0</v>
      </c>
      <c r="R143" s="112">
        <f>[1]ΣΥΓΚΕΝΤΡΩΤΙΚΟΣ!K160</f>
        <v>0</v>
      </c>
      <c r="S143" s="112">
        <f>[1]ΣΥΓΚΕΝΤΡΩΤΙΚΟΣ!K263</f>
        <v>0</v>
      </c>
      <c r="T143" s="112">
        <f>[1]ΣΥΓΚΕΝΤΡΩΤΙΚΟΣ!M56</f>
        <v>0</v>
      </c>
      <c r="U143" s="112">
        <f>[1]ΣΥΓΚΕΝΤΡΩΤΙΚΟΣ!M160</f>
        <v>0</v>
      </c>
      <c r="V143" s="112">
        <f>[1]ΣΥΓΚΕΝΤΡΩΤΙΚΟΣ!M263</f>
        <v>0</v>
      </c>
      <c r="W143" s="112">
        <f>[1]ΣΥΓΚΕΝΤΡΩΤΙΚΟΣ!O56</f>
        <v>0</v>
      </c>
      <c r="X143" s="112">
        <f>[1]ΣΥΓΚΕΝΤΡΩΤΙΚΟΣ!O160</f>
        <v>0</v>
      </c>
      <c r="Y143" s="112">
        <f>[1]ΣΥΓΚΕΝΤΡΩΤΙΚΟΣ!O263</f>
        <v>0</v>
      </c>
      <c r="Z143" s="112">
        <f>[1]ΣΥΓΚΕΝΤΡΩΤΙΚΟΣ!Q56</f>
        <v>0</v>
      </c>
      <c r="AA143" s="112">
        <f>[1]ΣΥΓΚΕΝΤΡΩΤΙΚΟΣ!Q160</f>
        <v>0</v>
      </c>
      <c r="AB143" s="112">
        <f>[1]ΣΥΓΚΕΝΤΡΩΤΙΚΟΣ!Q263</f>
        <v>0</v>
      </c>
      <c r="AC143" s="112">
        <f>[1]ΣΥΓΚΕΝΤΡΩΤΙΚΟΣ!S56</f>
        <v>0</v>
      </c>
      <c r="AD143" s="112">
        <f>[1]ΣΥΓΚΕΝΤΡΩΤΙΚΟΣ!S160</f>
        <v>0</v>
      </c>
      <c r="AE143" s="112">
        <f>[1]ΣΥΓΚΕΝΤΡΩΤΙΚΟΣ!S263</f>
        <v>0</v>
      </c>
      <c r="AF143" s="112">
        <f>[1]ΣΥΓΚΕΝΤΡΩΤΙΚΟΣ!U56</f>
        <v>0</v>
      </c>
      <c r="AG143" s="112">
        <f>[1]ΣΥΓΚΕΝΤΡΩΤΙΚΟΣ!U160</f>
        <v>0</v>
      </c>
      <c r="AH143" s="112">
        <f>[1]ΣΥΓΚΕΝΤΡΩΤΙΚΟΣ!U263</f>
        <v>0</v>
      </c>
    </row>
    <row r="144" spans="1:34" hidden="1" x14ac:dyDescent="0.15">
      <c r="A144" s="97" t="str">
        <f>[1]ΣΥΓΚΕΝΤΡΩΤΙΚΟΣ!A57</f>
        <v>Κρήτη</v>
      </c>
      <c r="B144" s="112">
        <f>[1]ΣΥΓΚΕΝΤΡΩΤΙΚΟΣ!B57</f>
        <v>1039214.3099999999</v>
      </c>
      <c r="C144" s="112">
        <f>[1]ΣΥΓΚΕΝΤΡΩΤΙΚΟΣ!B161</f>
        <v>1039214.3099999999</v>
      </c>
      <c r="D144" s="112">
        <f>[1]ΣΥΓΚΕΝΤΡΩΤΙΚΟΣ!B264</f>
        <v>1039214.3099999999</v>
      </c>
      <c r="E144" s="112">
        <f>[1]ΣΥΓΚΕΝΤΡΩΤΙΚΟΣ!C57</f>
        <v>50000</v>
      </c>
      <c r="F144" s="112">
        <f>[1]ΣΥΓΚΕΝΤΡΩΤΙΚΟΣ!C161</f>
        <v>50000</v>
      </c>
      <c r="G144" s="112">
        <f>[1]ΣΥΓΚΕΝΤΡΩΤΙΚΟΣ!C264</f>
        <v>50000</v>
      </c>
      <c r="H144" s="112">
        <f>[1]ΣΥΓΚΕΝΤΡΩΤΙΚΟΣ!E57</f>
        <v>439997.05</v>
      </c>
      <c r="I144" s="112">
        <f>[1]ΣΥΓΚΕΝΤΡΩΤΙΚΟΣ!E161</f>
        <v>439997.05</v>
      </c>
      <c r="J144" s="112">
        <f>[1]ΣΥΓΚΕΝΤΡΩΤΙΚΟΣ!E264</f>
        <v>439997.05</v>
      </c>
      <c r="K144" s="112">
        <f>[1]ΣΥΓΚΕΝΤΡΩΤΙΚΟΣ!G57</f>
        <v>0</v>
      </c>
      <c r="L144" s="112">
        <f>[1]ΣΥΓΚΕΝΤΡΩΤΙΚΟΣ!G161</f>
        <v>0</v>
      </c>
      <c r="M144" s="112">
        <f>[1]ΣΥΓΚΕΝΤΡΩΤΙΚΟΣ!G264</f>
        <v>0</v>
      </c>
      <c r="N144" s="112">
        <f>[1]ΣΥΓΚΕΝΤΡΩΤΙΚΟΣ!I57</f>
        <v>159372.31</v>
      </c>
      <c r="O144" s="112">
        <f>[1]ΣΥΓΚΕΝΤΡΩΤΙΚΟΣ!I161</f>
        <v>159372.31</v>
      </c>
      <c r="P144" s="112">
        <f>[1]ΣΥΓΚΕΝΤΡΩΤΙΚΟΣ!I264</f>
        <v>159372.31</v>
      </c>
      <c r="Q144" s="112">
        <f>[1]ΣΥΓΚΕΝΤΡΩΤΙΚΟΣ!K57</f>
        <v>82000</v>
      </c>
      <c r="R144" s="112">
        <f>[1]ΣΥΓΚΕΝΤΡΩΤΙΚΟΣ!K161</f>
        <v>82000</v>
      </c>
      <c r="S144" s="112">
        <f>[1]ΣΥΓΚΕΝΤΡΩΤΙΚΟΣ!K264</f>
        <v>82000</v>
      </c>
      <c r="T144" s="112">
        <f>[1]ΣΥΓΚΕΝΤΡΩΤΙΚΟΣ!M57</f>
        <v>0</v>
      </c>
      <c r="U144" s="112">
        <f>[1]ΣΥΓΚΕΝΤΡΩΤΙΚΟΣ!M161</f>
        <v>0</v>
      </c>
      <c r="V144" s="112">
        <f>[1]ΣΥΓΚΕΝΤΡΩΤΙΚΟΣ!M264</f>
        <v>0</v>
      </c>
      <c r="W144" s="112">
        <f>[1]ΣΥΓΚΕΝΤΡΩΤΙΚΟΣ!O57</f>
        <v>199845</v>
      </c>
      <c r="X144" s="112">
        <f>[1]ΣΥΓΚΕΝΤΡΩΤΙΚΟΣ!O161</f>
        <v>199845</v>
      </c>
      <c r="Y144" s="112">
        <f>[1]ΣΥΓΚΕΝΤΡΩΤΙΚΟΣ!O264</f>
        <v>199845</v>
      </c>
      <c r="Z144" s="112">
        <f>[1]ΣΥΓΚΕΝΤΡΩΤΙΚΟΣ!Q57</f>
        <v>0</v>
      </c>
      <c r="AA144" s="112">
        <f>[1]ΣΥΓΚΕΝΤΡΩΤΙΚΟΣ!Q161</f>
        <v>0</v>
      </c>
      <c r="AB144" s="112">
        <f>[1]ΣΥΓΚΕΝΤΡΩΤΙΚΟΣ!Q264</f>
        <v>0</v>
      </c>
      <c r="AC144" s="112">
        <f>[1]ΣΥΓΚΕΝΤΡΩΤΙΚΟΣ!S57</f>
        <v>107999.95</v>
      </c>
      <c r="AD144" s="112">
        <f>[1]ΣΥΓΚΕΝΤΡΩΤΙΚΟΣ!S161</f>
        <v>0</v>
      </c>
      <c r="AE144" s="112">
        <f>[1]ΣΥΓΚΕΝΤΡΩΤΙΚΟΣ!S264</f>
        <v>107999.95</v>
      </c>
      <c r="AF144" s="112">
        <f>[1]ΣΥΓΚΕΝΤΡΩΤΙΚΟΣ!U57</f>
        <v>0</v>
      </c>
      <c r="AG144" s="112">
        <f>[1]ΣΥΓΚΕΝΤΡΩΤΙΚΟΣ!U161</f>
        <v>0</v>
      </c>
      <c r="AH144" s="112">
        <f>[1]ΣΥΓΚΕΝΤΡΩΤΙΚΟΣ!U264</f>
        <v>0</v>
      </c>
    </row>
    <row r="145" spans="1:34" hidden="1" x14ac:dyDescent="0.15">
      <c r="A145" s="97" t="str">
        <f>[1]ΣΥΓΚΕΝΤΡΩΤΙΚΟΣ!A58</f>
        <v>ΔΙΜΕΡΗ- ΠΜ</v>
      </c>
      <c r="B145" s="112">
        <f>[1]ΣΥΓΚΕΝΤΡΩΤΙΚΟΣ!B58</f>
        <v>26298245.82</v>
      </c>
      <c r="C145" s="112">
        <f>[1]ΣΥΓΚΕΝΤΡΩΤΙΚΟΣ!B162</f>
        <v>20398236.18</v>
      </c>
      <c r="D145" s="112">
        <f>[1]ΣΥΓΚΕΝΤΡΩΤΙΚΟΣ!B265</f>
        <v>2934992.19</v>
      </c>
      <c r="E145" s="112">
        <f>[1]ΣΥΓΚΕΝΤΡΩΤΙΚΟΣ!C58</f>
        <v>4677350.05</v>
      </c>
      <c r="F145" s="112">
        <f>[1]ΣΥΓΚΕΝΤΡΩΤΙΚΟΣ!C162</f>
        <v>3923660.0599999996</v>
      </c>
      <c r="G145" s="112">
        <f>[1]ΣΥΓΚΕΝΤΡΩΤΙΚΟΣ!C265</f>
        <v>0</v>
      </c>
      <c r="H145" s="112">
        <f>[1]ΣΥΓΚΕΝΤΡΩΤΙΚΟΣ!E58</f>
        <v>1421002.84</v>
      </c>
      <c r="I145" s="112">
        <f>[1]ΣΥΓΚΕΝΤΡΩΤΙΚΟΣ!E162</f>
        <v>778316.34</v>
      </c>
      <c r="J145" s="112">
        <f>[1]ΣΥΓΚΕΝΤΡΩΤΙΚΟΣ!E265</f>
        <v>190000</v>
      </c>
      <c r="K145" s="112">
        <f>[1]ΣΥΓΚΕΝΤΡΩΤΙΚΟΣ!G58</f>
        <v>2366132.94</v>
      </c>
      <c r="L145" s="112">
        <f>[1]ΣΥΓΚΕΝΤΡΩΤΙΚΟΣ!G162</f>
        <v>2073132.9400000002</v>
      </c>
      <c r="M145" s="112">
        <f>[1]ΣΥΓΚΕΝΤΡΩΤΙΚΟΣ!G265</f>
        <v>0</v>
      </c>
      <c r="N145" s="112">
        <f>[1]ΣΥΓΚΕΝΤΡΩΤΙΚΟΣ!I58</f>
        <v>7604720.3200000003</v>
      </c>
      <c r="O145" s="112">
        <f>[1]ΣΥΓΚΕΝΤΡΩΤΙΚΟΣ!I162</f>
        <v>5808180.4800000004</v>
      </c>
      <c r="P145" s="112">
        <f>[1]ΣΥΓΚΕΝΤΡΩΤΙΚΟΣ!I265</f>
        <v>1321618.95</v>
      </c>
      <c r="Q145" s="112">
        <f>[1]ΣΥΓΚΕΝΤΡΩΤΙΚΟΣ!K58</f>
        <v>3391438.61</v>
      </c>
      <c r="R145" s="112">
        <f>[1]ΣΥΓΚΕΝΤΡΩΤΙΚΟΣ!K162</f>
        <v>3391438.61</v>
      </c>
      <c r="S145" s="112">
        <f>[1]ΣΥΓΚΕΝΤΡΩΤΙΚΟΣ!K265</f>
        <v>401505</v>
      </c>
      <c r="T145" s="112">
        <f>[1]ΣΥΓΚΕΝΤΡΩΤΙΚΟΣ!M58</f>
        <v>842780.25</v>
      </c>
      <c r="U145" s="112">
        <f>[1]ΣΥΓΚΕΝΤΡΩΤΙΚΟΣ!M162</f>
        <v>842780.25</v>
      </c>
      <c r="V145" s="112">
        <f>[1]ΣΥΓΚΕΝΤΡΩΤΙΚΟΣ!M265</f>
        <v>107378.24000000001</v>
      </c>
      <c r="W145" s="112">
        <f>[1]ΣΥΓΚΕΝΤΡΩΤΙΚΟΣ!O58</f>
        <v>354662.5</v>
      </c>
      <c r="X145" s="112">
        <f>[1]ΣΥΓΚΕΝΤΡΩΤΙΚΟΣ!O162</f>
        <v>204662.5</v>
      </c>
      <c r="Y145" s="112">
        <f>[1]ΣΥΓΚΕΝΤΡΩΤΙΚΟΣ!O265</f>
        <v>63140</v>
      </c>
      <c r="Z145" s="112">
        <f>[1]ΣΥΓΚΕΝΤΡΩΤΙΚΟΣ!Q58</f>
        <v>2969112.56</v>
      </c>
      <c r="AA145" s="112">
        <f>[1]ΣΥΓΚΕΝΤΡΩΤΙΚΟΣ!Q162</f>
        <v>1501565</v>
      </c>
      <c r="AB145" s="112">
        <f>[1]ΣΥΓΚΕΝΤΡΩΤΙΚΟΣ!Q265</f>
        <v>335600</v>
      </c>
      <c r="AC145" s="112">
        <f>[1]ΣΥΓΚΕΝΤΡΩΤΙΚΟΣ!S58</f>
        <v>0</v>
      </c>
      <c r="AD145" s="112">
        <f>[1]ΣΥΓΚΕΝΤΡΩΤΙΚΟΣ!S162</f>
        <v>0</v>
      </c>
      <c r="AE145" s="112">
        <f>[1]ΣΥΓΚΕΝΤΡΩΤΙΚΟΣ!S265</f>
        <v>0</v>
      </c>
      <c r="AF145" s="112">
        <f>[1]ΣΥΓΚΕΝΤΡΩΤΙΚΟΣ!U58</f>
        <v>2671045.75</v>
      </c>
      <c r="AG145" s="112">
        <f>[1]ΣΥΓΚΕΝΤΡΩΤΙΚΟΣ!U162</f>
        <v>1874500</v>
      </c>
      <c r="AH145" s="112">
        <f>[1]ΣΥΓΚΕΝΤΡΩΤΙΚΟΣ!U265</f>
        <v>515750</v>
      </c>
    </row>
    <row r="146" spans="1:34" hidden="1" x14ac:dyDescent="0.15">
      <c r="A146" s="97" t="str">
        <f>[1]ΣΥΓΚΕΝΤΡΩΤΙΚΟΣ!A59</f>
        <v>Δ. Μακεδονία</v>
      </c>
      <c r="B146" s="112">
        <f>[1]ΣΥΓΚΕΝΤΡΩΤΙΚΟΣ!B59</f>
        <v>2803234.94</v>
      </c>
      <c r="C146" s="112">
        <f>[1]ΣΥΓΚΕΝΤΡΩΤΙΚΟΣ!B163</f>
        <v>1774239.19</v>
      </c>
      <c r="D146" s="112">
        <f>[1]ΣΥΓΚΕΝΤΡΩΤΙΚΟΣ!B266</f>
        <v>558750</v>
      </c>
      <c r="E146" s="112">
        <f>[1]ΣΥΓΚΕΝΤΡΩΤΙΚΟΣ!C59</f>
        <v>426200</v>
      </c>
      <c r="F146" s="112">
        <f>[1]ΣΥΓΚΕΝΤΡΩΤΙΚΟΣ!C163</f>
        <v>60000</v>
      </c>
      <c r="G146" s="112">
        <f>[1]ΣΥΓΚΕΝΤΡΩΤΙΚΟΣ!C266</f>
        <v>0</v>
      </c>
      <c r="H146" s="112">
        <f>[1]ΣΥΓΚΕΝΤΡΩΤΙΚΟΣ!E59</f>
        <v>115400</v>
      </c>
      <c r="I146" s="112">
        <f>[1]ΣΥΓΚΕΝΤΡΩΤΙΚΟΣ!E163</f>
        <v>0</v>
      </c>
      <c r="J146" s="112">
        <f>[1]ΣΥΓΚΕΝΤΡΩΤΙΚΟΣ!E266</f>
        <v>0</v>
      </c>
      <c r="K146" s="112">
        <f>[1]ΣΥΓΚΕΝΤΡΩΤΙΚΟΣ!G59</f>
        <v>0</v>
      </c>
      <c r="L146" s="112">
        <f>[1]ΣΥΓΚΕΝΤΡΩΤΙΚΟΣ!G163</f>
        <v>0</v>
      </c>
      <c r="M146" s="112">
        <f>[1]ΣΥΓΚΕΝΤΡΩΤΙΚΟΣ!G266</f>
        <v>0</v>
      </c>
      <c r="N146" s="112">
        <f>[1]ΣΥΓΚΕΝΤΡΩΤΙΚΟΣ!I59</f>
        <v>1336589.19</v>
      </c>
      <c r="O146" s="112">
        <f>[1]ΣΥΓΚΕΝΤΡΩΤΙΚΟΣ!I163</f>
        <v>1194489.19</v>
      </c>
      <c r="P146" s="112">
        <f>[1]ΣΥΓΚΕΝΤΡΩΤΙΚΟΣ!I266</f>
        <v>418750</v>
      </c>
      <c r="Q146" s="112">
        <f>[1]ΣΥΓΚΕΝΤΡΩΤΙΚΟΣ!K59</f>
        <v>519750</v>
      </c>
      <c r="R146" s="112">
        <f>[1]ΣΥΓΚΕΝΤΡΩΤΙΚΟΣ!K163</f>
        <v>519750</v>
      </c>
      <c r="S146" s="112">
        <f>[1]ΣΥΓΚΕΝΤΡΩΤΙΚΟΣ!K266</f>
        <v>140000</v>
      </c>
      <c r="T146" s="112">
        <f>[1]ΣΥΓΚΕΝΤΡΩΤΙΚΟΣ!M59</f>
        <v>0</v>
      </c>
      <c r="U146" s="112">
        <f>[1]ΣΥΓΚΕΝΤΡΩΤΙΚΟΣ!M163</f>
        <v>0</v>
      </c>
      <c r="V146" s="112">
        <f>[1]ΣΥΓΚΕΝΤΡΩΤΙΚΟΣ!M266</f>
        <v>0</v>
      </c>
      <c r="W146" s="112">
        <f>[1]ΣΥΓΚΕΝΤΡΩΤΙΚΟΣ!O59</f>
        <v>0</v>
      </c>
      <c r="X146" s="112">
        <f>[1]ΣΥΓΚΕΝΤΡΩΤΙΚΟΣ!O163</f>
        <v>0</v>
      </c>
      <c r="Y146" s="112">
        <f>[1]ΣΥΓΚΕΝΤΡΩΤΙΚΟΣ!O266</f>
        <v>0</v>
      </c>
      <c r="Z146" s="112">
        <f>[1]ΣΥΓΚΕΝΤΡΩΤΙΚΟΣ!Q59</f>
        <v>0</v>
      </c>
      <c r="AA146" s="112">
        <f>[1]ΣΥΓΚΕΝΤΡΩΤΙΚΟΣ!Q163</f>
        <v>0</v>
      </c>
      <c r="AB146" s="112">
        <f>[1]ΣΥΓΚΕΝΤΡΩΤΙΚΟΣ!Q266</f>
        <v>0</v>
      </c>
      <c r="AC146" s="112">
        <f>[1]ΣΥΓΚΕΝΤΡΩΤΙΚΟΣ!S59</f>
        <v>0</v>
      </c>
      <c r="AD146" s="112">
        <f>[1]ΣΥΓΚΕΝΤΡΩΤΙΚΟΣ!S163</f>
        <v>0</v>
      </c>
      <c r="AE146" s="112">
        <f>[1]ΣΥΓΚΕΝΤΡΩΤΙΚΟΣ!S266</f>
        <v>0</v>
      </c>
      <c r="AF146" s="112">
        <f>[1]ΣΥΓΚΕΝΤΡΩΤΙΚΟΣ!U59</f>
        <v>405295.75</v>
      </c>
      <c r="AG146" s="112">
        <f>[1]ΣΥΓΚΕΝΤΡΩΤΙΚΟΣ!U163</f>
        <v>0</v>
      </c>
      <c r="AH146" s="112">
        <f>[1]ΣΥΓΚΕΝΤΡΩΤΙΚΟΣ!U266</f>
        <v>0</v>
      </c>
    </row>
    <row r="147" spans="1:34" hidden="1" x14ac:dyDescent="0.15">
      <c r="A147" s="97" t="str">
        <f>[1]ΣΥΓΚΕΝΤΡΩΤΙΚΟΣ!A60</f>
        <v>Ιόνια Νησιά</v>
      </c>
      <c r="B147" s="112">
        <f>[1]ΣΥΓΚΕΝΤΡΩΤΙΚΟΣ!B60</f>
        <v>242600</v>
      </c>
      <c r="C147" s="112">
        <f>[1]ΣΥΓΚΕΝΤΡΩΤΙΚΟΣ!B164</f>
        <v>185000</v>
      </c>
      <c r="D147" s="112">
        <f>[1]ΣΥΓΚΕΝΤΡΩΤΙΚΟΣ!B267</f>
        <v>0</v>
      </c>
      <c r="E147" s="112">
        <f>[1]ΣΥΓΚΕΝΤΡΩΤΙΚΟΣ!C60</f>
        <v>57600</v>
      </c>
      <c r="F147" s="112">
        <f>[1]ΣΥΓΚΕΝΤΡΩΤΙΚΟΣ!C164</f>
        <v>0</v>
      </c>
      <c r="G147" s="112">
        <f>[1]ΣΥΓΚΕΝΤΡΩΤΙΚΟΣ!C267</f>
        <v>0</v>
      </c>
      <c r="H147" s="112">
        <f>[1]ΣΥΓΚΕΝΤΡΩΤΙΚΟΣ!E60</f>
        <v>0</v>
      </c>
      <c r="I147" s="112">
        <f>[1]ΣΥΓΚΕΝΤΡΩΤΙΚΟΣ!E164</f>
        <v>0</v>
      </c>
      <c r="J147" s="112">
        <f>[1]ΣΥΓΚΕΝΤΡΩΤΙΚΟΣ!E267</f>
        <v>0</v>
      </c>
      <c r="K147" s="112">
        <f>[1]ΣΥΓΚΕΝΤΡΩΤΙΚΟΣ!G60</f>
        <v>0</v>
      </c>
      <c r="L147" s="112">
        <f>[1]ΣΥΓΚΕΝΤΡΩΤΙΚΟΣ!G164</f>
        <v>0</v>
      </c>
      <c r="M147" s="112">
        <f>[1]ΣΥΓΚΕΝΤΡΩΤΙΚΟΣ!G267</f>
        <v>0</v>
      </c>
      <c r="N147" s="112">
        <f>[1]ΣΥΓΚΕΝΤΡΩΤΙΚΟΣ!I60</f>
        <v>0</v>
      </c>
      <c r="O147" s="112">
        <f>[1]ΣΥΓΚΕΝΤΡΩΤΙΚΟΣ!I164</f>
        <v>0</v>
      </c>
      <c r="P147" s="112">
        <f>[1]ΣΥΓΚΕΝΤΡΩΤΙΚΟΣ!I267</f>
        <v>0</v>
      </c>
      <c r="Q147" s="112">
        <f>[1]ΣΥΓΚΕΝΤΡΩΤΙΚΟΣ!K60</f>
        <v>0</v>
      </c>
      <c r="R147" s="112">
        <f>[1]ΣΥΓΚΕΝΤΡΩΤΙΚΟΣ!K164</f>
        <v>0</v>
      </c>
      <c r="S147" s="112">
        <f>[1]ΣΥΓΚΕΝΤΡΩΤΙΚΟΣ!K267</f>
        <v>0</v>
      </c>
      <c r="T147" s="112">
        <f>[1]ΣΥΓΚΕΝΤΡΩΤΙΚΟΣ!M60</f>
        <v>0</v>
      </c>
      <c r="U147" s="112">
        <f>[1]ΣΥΓΚΕΝΤΡΩΤΙΚΟΣ!M164</f>
        <v>0</v>
      </c>
      <c r="V147" s="112">
        <f>[1]ΣΥΓΚΕΝΤΡΩΤΙΚΟΣ!M267</f>
        <v>0</v>
      </c>
      <c r="W147" s="112">
        <f>[1]ΣΥΓΚΕΝΤΡΩΤΙΚΟΣ!O60</f>
        <v>0</v>
      </c>
      <c r="X147" s="112">
        <f>[1]ΣΥΓΚΕΝΤΡΩΤΙΚΟΣ!O164</f>
        <v>0</v>
      </c>
      <c r="Y147" s="112">
        <f>[1]ΣΥΓΚΕΝΤΡΩΤΙΚΟΣ!O267</f>
        <v>0</v>
      </c>
      <c r="Z147" s="112">
        <f>[1]ΣΥΓΚΕΝΤΡΩΤΙΚΟΣ!Q60</f>
        <v>185000</v>
      </c>
      <c r="AA147" s="112">
        <f>[1]ΣΥΓΚΕΝΤΡΩΤΙΚΟΣ!Q164</f>
        <v>185000</v>
      </c>
      <c r="AB147" s="112">
        <f>[1]ΣΥΓΚΕΝΤΡΩΤΙΚΟΣ!Q267</f>
        <v>0</v>
      </c>
      <c r="AC147" s="112">
        <f>[1]ΣΥΓΚΕΝΤΡΩΤΙΚΟΣ!S60</f>
        <v>0</v>
      </c>
      <c r="AD147" s="112">
        <f>[1]ΣΥΓΚΕΝΤΡΩΤΙΚΟΣ!S164</f>
        <v>0</v>
      </c>
      <c r="AE147" s="112">
        <f>[1]ΣΥΓΚΕΝΤΡΩΤΙΚΟΣ!S267</f>
        <v>0</v>
      </c>
      <c r="AF147" s="112">
        <f>[1]ΣΥΓΚΕΝΤΡΩΤΙΚΟΣ!U60</f>
        <v>0</v>
      </c>
      <c r="AG147" s="112">
        <f>[1]ΣΥΓΚΕΝΤΡΩΤΙΚΟΣ!U164</f>
        <v>0</v>
      </c>
      <c r="AH147" s="112">
        <f>[1]ΣΥΓΚΕΝΤΡΩΤΙΚΟΣ!U267</f>
        <v>0</v>
      </c>
    </row>
    <row r="148" spans="1:34" hidden="1" x14ac:dyDescent="0.15">
      <c r="A148" s="97" t="str">
        <f>[1]ΣΥΓΚΕΝΤΡΩΤΙΚΟΣ!A61</f>
        <v>Σ. Ελλάδα</v>
      </c>
      <c r="B148" s="112">
        <f>[1]ΣΥΓΚΕΝΤΡΩΤΙΚΟΣ!B61</f>
        <v>1952179.6</v>
      </c>
      <c r="C148" s="112">
        <f>[1]ΣΥΓΚΕΝΤΡΩΤΙΚΟΣ!B165</f>
        <v>1636179.6</v>
      </c>
      <c r="D148" s="112">
        <f>[1]ΣΥΓΚΕΝΤΡΩΤΙΚΟΣ!B268</f>
        <v>107378.24000000001</v>
      </c>
      <c r="E148" s="112">
        <f>[1]ΣΥΓΚΕΝΤΡΩΤΙΚΟΣ!C61</f>
        <v>516096.63</v>
      </c>
      <c r="F148" s="112">
        <f>[1]ΣΥΓΚΕΝΤΡΩΤΙΚΟΣ!C165</f>
        <v>452096.63</v>
      </c>
      <c r="G148" s="112">
        <f>[1]ΣΥΓΚΕΝΤΡΩΤΙΚΟΣ!C268</f>
        <v>0</v>
      </c>
      <c r="H148" s="112">
        <f>[1]ΣΥΓΚΕΝΤΡΩΤΙΚΟΣ!E61</f>
        <v>98316.34</v>
      </c>
      <c r="I148" s="112">
        <f>[1]ΣΥΓΚΕΝΤΡΩΤΙΚΟΣ!E165</f>
        <v>98316.34</v>
      </c>
      <c r="J148" s="112">
        <f>[1]ΣΥΓΚΕΝΤΡΩΤΙΚΟΣ!E268</f>
        <v>0</v>
      </c>
      <c r="K148" s="112">
        <f>[1]ΣΥΓΚΕΝΤΡΩΤΙΚΟΣ!G61</f>
        <v>326500.84000000003</v>
      </c>
      <c r="L148" s="112">
        <f>[1]ΣΥΓΚΕΝΤΡΩΤΙΚΟΣ!G165</f>
        <v>326500.84000000003</v>
      </c>
      <c r="M148" s="112">
        <f>[1]ΣΥΓΚΕΝΤΡΩΤΙΚΟΣ!G268</f>
        <v>0</v>
      </c>
      <c r="N148" s="112">
        <f>[1]ΣΥΓΚΕΝΤΡΩΤΙΚΟΣ!I61</f>
        <v>727250</v>
      </c>
      <c r="O148" s="112">
        <f>[1]ΣΥΓΚΕΝΤΡΩΤΙΚΟΣ!I165</f>
        <v>475250</v>
      </c>
      <c r="P148" s="112">
        <f>[1]ΣΥΓΚΕΝΤΡΩΤΙΚΟΣ!I268</f>
        <v>0</v>
      </c>
      <c r="Q148" s="112">
        <f>[1]ΣΥΓΚΕΝΤΡΩΤΙΚΟΣ!K61</f>
        <v>95104</v>
      </c>
      <c r="R148" s="112">
        <f>[1]ΣΥΓΚΕΝΤΡΩΤΙΚΟΣ!K165</f>
        <v>95104</v>
      </c>
      <c r="S148" s="112">
        <f>[1]ΣΥΓΚΕΝΤΡΩΤΙΚΟΣ!K268</f>
        <v>0</v>
      </c>
      <c r="T148" s="112">
        <f>[1]ΣΥΓΚΕΝΤΡΩΤΙΚΟΣ!M61</f>
        <v>114536.79</v>
      </c>
      <c r="U148" s="112">
        <f>[1]ΣΥΓΚΕΝΤΡΩΤΙΚΟΣ!M165</f>
        <v>114536.79</v>
      </c>
      <c r="V148" s="112">
        <f>[1]ΣΥΓΚΕΝΤΡΩΤΙΚΟΣ!M268</f>
        <v>107378.24000000001</v>
      </c>
      <c r="W148" s="112">
        <f>[1]ΣΥΓΚΕΝΤΡΩΤΙΚΟΣ!O61</f>
        <v>0</v>
      </c>
      <c r="X148" s="112">
        <f>[1]ΣΥΓΚΕΝΤΡΩΤΙΚΟΣ!O165</f>
        <v>0</v>
      </c>
      <c r="Y148" s="112">
        <f>[1]ΣΥΓΚΕΝΤΡΩΤΙΚΟΣ!O268</f>
        <v>0</v>
      </c>
      <c r="Z148" s="112">
        <f>[1]ΣΥΓΚΕΝΤΡΩΤΙΚΟΣ!Q61</f>
        <v>0</v>
      </c>
      <c r="AA148" s="112">
        <f>[1]ΣΥΓΚΕΝΤΡΩΤΙΚΟΣ!Q165</f>
        <v>0</v>
      </c>
      <c r="AB148" s="112">
        <f>[1]ΣΥΓΚΕΝΤΡΩΤΙΚΟΣ!Q268</f>
        <v>0</v>
      </c>
      <c r="AC148" s="112">
        <f>[1]ΣΥΓΚΕΝΤΡΩΤΙΚΟΣ!S61</f>
        <v>0</v>
      </c>
      <c r="AD148" s="112">
        <f>[1]ΣΥΓΚΕΝΤΡΩΤΙΚΟΣ!S165</f>
        <v>0</v>
      </c>
      <c r="AE148" s="112">
        <f>[1]ΣΥΓΚΕΝΤΡΩΤΙΚΟΣ!S268</f>
        <v>0</v>
      </c>
      <c r="AF148" s="112">
        <f>[1]ΣΥΓΚΕΝΤΡΩΤΙΚΟΣ!U61</f>
        <v>74375</v>
      </c>
      <c r="AG148" s="112">
        <f>[1]ΣΥΓΚΕΝΤΡΩΤΙΚΟΣ!U165</f>
        <v>74375</v>
      </c>
      <c r="AH148" s="112">
        <f>[1]ΣΥΓΚΕΝΤΡΩΤΙΚΟΣ!U268</f>
        <v>0</v>
      </c>
    </row>
    <row r="149" spans="1:34" hidden="1" x14ac:dyDescent="0.15">
      <c r="A149" s="97" t="str">
        <f>[1]ΣΥΓΚΕΝΤΡΩΤΙΚΟΣ!A62</f>
        <v>Πελοπόννησος</v>
      </c>
      <c r="B149" s="112">
        <f>[1]ΣΥΓΚΕΝΤΡΩΤΙΚΟΣ!B62</f>
        <v>1665814.77</v>
      </c>
      <c r="C149" s="112">
        <f>[1]ΣΥΓΚΕΝΤΡΩΤΙΚΟΣ!B166</f>
        <v>1164564.79</v>
      </c>
      <c r="D149" s="112">
        <f>[1]ΣΥΓΚΕΝΤΡΩΤΙΚΟΣ!B269</f>
        <v>76997.58</v>
      </c>
      <c r="E149" s="112">
        <f>[1]ΣΥΓΚΕΝΤΡΩΤΙΚΟΣ!C62</f>
        <v>441037.27</v>
      </c>
      <c r="F149" s="112">
        <f>[1]ΣΥΓΚΕΝΤΡΩΤΙΚΟΣ!C166</f>
        <v>441037.29</v>
      </c>
      <c r="G149" s="112">
        <f>[1]ΣΥΓΚΕΝΤΡΩΤΙΚΟΣ!C269</f>
        <v>0</v>
      </c>
      <c r="H149" s="112">
        <f>[1]ΣΥΓΚΕΝΤΡΩΤΙΚΟΣ!E62</f>
        <v>0</v>
      </c>
      <c r="I149" s="112">
        <f>[1]ΣΥΓΚΕΝΤΡΩΤΙΚΟΣ!E166</f>
        <v>0</v>
      </c>
      <c r="J149" s="112">
        <f>[1]ΣΥΓΚΕΝΤΡΩΤΙΚΟΣ!E269</f>
        <v>0</v>
      </c>
      <c r="K149" s="112">
        <f>[1]ΣΥΓΚΕΝΤΡΩΤΙΚΟΣ!G62</f>
        <v>160400</v>
      </c>
      <c r="L149" s="112">
        <f>[1]ΣΥΓΚΕΝΤΡΩΤΙΚΟΣ!G166</f>
        <v>160400</v>
      </c>
      <c r="M149" s="112">
        <f>[1]ΣΥΓΚΕΝΤΡΩΤΙΚΟΣ!G269</f>
        <v>0</v>
      </c>
      <c r="N149" s="112">
        <f>[1]ΣΥΓΚΕΝΤΡΩΤΙΚΟΣ!I62</f>
        <v>474127.5</v>
      </c>
      <c r="O149" s="112">
        <f>[1]ΣΥΓΚΕΝΤΡΩΤΙΚΟΣ!I166</f>
        <v>364127.5</v>
      </c>
      <c r="P149" s="112">
        <f>[1]ΣΥΓΚΕΝΤΡΩΤΙΚΟΣ!I269</f>
        <v>76997.58</v>
      </c>
      <c r="Q149" s="112">
        <f>[1]ΣΥΓΚΕΝΤΡΩΤΙΚΟΣ!K62</f>
        <v>0</v>
      </c>
      <c r="R149" s="112">
        <f>[1]ΣΥΓΚΕΝΤΡΩΤΙΚΟΣ!K166</f>
        <v>0</v>
      </c>
      <c r="S149" s="112">
        <f>[1]ΣΥΓΚΕΝΤΡΩΤΙΚΟΣ!K269</f>
        <v>0</v>
      </c>
      <c r="T149" s="112">
        <f>[1]ΣΥΓΚΕΝΤΡΩΤΙΚΟΣ!M62</f>
        <v>0</v>
      </c>
      <c r="U149" s="112">
        <f>[1]ΣΥΓΚΕΝΤΡΩΤΙΚΟΣ!M166</f>
        <v>0</v>
      </c>
      <c r="V149" s="112">
        <f>[1]ΣΥΓΚΕΝΤΡΩΤΙΚΟΣ!M269</f>
        <v>0</v>
      </c>
      <c r="W149" s="112">
        <f>[1]ΣΥΓΚΕΝΤΡΩΤΙΚΟΣ!O62</f>
        <v>0</v>
      </c>
      <c r="X149" s="112">
        <f>[1]ΣΥΓΚΕΝΤΡΩΤΙΚΟΣ!O166</f>
        <v>0</v>
      </c>
      <c r="Y149" s="112">
        <f>[1]ΣΥΓΚΕΝΤΡΩΤΙΚΟΣ!O269</f>
        <v>0</v>
      </c>
      <c r="Z149" s="112">
        <f>[1]ΣΥΓΚΕΝΤΡΩΤΙΚΟΣ!Q62</f>
        <v>199000</v>
      </c>
      <c r="AA149" s="112">
        <f>[1]ΣΥΓΚΕΝΤΡΩΤΙΚΟΣ!Q166</f>
        <v>199000</v>
      </c>
      <c r="AB149" s="112">
        <f>[1]ΣΥΓΚΕΝΤΡΩΤΙΚΟΣ!Q269</f>
        <v>0</v>
      </c>
      <c r="AC149" s="112">
        <f>[1]ΣΥΓΚΕΝΤΡΩΤΙΚΟΣ!S62</f>
        <v>0</v>
      </c>
      <c r="AD149" s="112">
        <f>[1]ΣΥΓΚΕΝΤΡΩΤΙΚΟΣ!S166</f>
        <v>0</v>
      </c>
      <c r="AE149" s="112">
        <f>[1]ΣΥΓΚΕΝΤΡΩΤΙΚΟΣ!S269</f>
        <v>0</v>
      </c>
      <c r="AF149" s="112">
        <f>[1]ΣΥΓΚΕΝΤΡΩΤΙΚΟΣ!U62</f>
        <v>391250</v>
      </c>
      <c r="AG149" s="112">
        <f>[1]ΣΥΓΚΕΝΤΡΩΤΙΚΟΣ!U166</f>
        <v>0</v>
      </c>
      <c r="AH149" s="112">
        <f>[1]ΣΥΓΚΕΝΤΡΩΤΙΚΟΣ!U269</f>
        <v>0</v>
      </c>
    </row>
    <row r="150" spans="1:34" hidden="1" x14ac:dyDescent="0.15">
      <c r="A150" s="97" t="str">
        <f>[1]ΣΥΓΚΕΝΤΡΩΤΙΚΟΣ!A63</f>
        <v>Β. Αγαίο</v>
      </c>
      <c r="B150" s="112">
        <f>[1]ΣΥΓΚΕΝΤΡΩΤΙΚΟΣ!B63</f>
        <v>2202560.7800000003</v>
      </c>
      <c r="C150" s="112">
        <f>[1]ΣΥΓΚΕΝΤΡΩΤΙΚΟΣ!B167</f>
        <v>1299921.71</v>
      </c>
      <c r="D150" s="112">
        <f>[1]ΣΥΓΚΕΝΤΡΩΤΙΚΟΣ!B270</f>
        <v>164645</v>
      </c>
      <c r="E150" s="112">
        <f>[1]ΣΥΓΚΕΝΤΡΩΤΙΚΟΣ!C63</f>
        <v>314104.64</v>
      </c>
      <c r="F150" s="112">
        <f>[1]ΣΥΓΚΕΝΤΡΩΤΙΚΟΣ!C167</f>
        <v>314104.63</v>
      </c>
      <c r="G150" s="112">
        <f>[1]ΣΥΓΚΕΝΤΡΩΤΙΚΟΣ!C270</f>
        <v>0</v>
      </c>
      <c r="H150" s="112">
        <f>[1]ΣΥΓΚΕΝΤΡΩΤΙΚΟΣ!E63</f>
        <v>332682.2</v>
      </c>
      <c r="I150" s="112">
        <f>[1]ΣΥΓΚΕΝΤΡΩΤΙΚΟΣ!E167</f>
        <v>0</v>
      </c>
      <c r="J150" s="112">
        <f>[1]ΣΥΓΚΕΝΤΡΩΤΙΚΟΣ!E270</f>
        <v>0</v>
      </c>
      <c r="K150" s="112">
        <f>[1]ΣΥΓΚΕΝΤΡΩΤΙΚΟΣ!G63</f>
        <v>0</v>
      </c>
      <c r="L150" s="112">
        <f>[1]ΣΥΓΚΕΝΤΡΩΤΙΚΟΣ!G167</f>
        <v>0</v>
      </c>
      <c r="M150" s="112">
        <f>[1]ΣΥΓΚΕΝΤΡΩΤΙΚΟΣ!G270</f>
        <v>0</v>
      </c>
      <c r="N150" s="112">
        <f>[1]ΣΥΓΚΕΝΤΡΩΤΙΚΟΣ!I63</f>
        <v>445006.08000000002</v>
      </c>
      <c r="O150" s="112">
        <f>[1]ΣΥΓΚΕΝΤΡΩΤΙΚΟΣ!I167</f>
        <v>182741.08</v>
      </c>
      <c r="P150" s="112">
        <f>[1]ΣΥΓΚΕΝΤΡΩΤΙΚΟΣ!I270</f>
        <v>0</v>
      </c>
      <c r="Q150" s="112">
        <f>[1]ΣΥΓΚΕΝΤΡΩΤΙΚΟΣ!K63</f>
        <v>445819</v>
      </c>
      <c r="R150" s="112">
        <f>[1]ΣΥΓΚΕΝΤΡΩΤΙΚΟΣ!K167</f>
        <v>445819</v>
      </c>
      <c r="S150" s="112">
        <f>[1]ΣΥΓΚΕΝΤΡΩΤΙΚΟΣ!K270</f>
        <v>101505</v>
      </c>
      <c r="T150" s="112">
        <f>[1]ΣΥΓΚΕΝΤΡΩΤΙΚΟΣ!M63</f>
        <v>294117</v>
      </c>
      <c r="U150" s="112">
        <f>[1]ΣΥΓΚΕΝΤΡΩΤΙΚΟΣ!M167</f>
        <v>294117</v>
      </c>
      <c r="V150" s="112">
        <f>[1]ΣΥΓΚΕΝΤΡΩΤΙΚΟΣ!M270</f>
        <v>0</v>
      </c>
      <c r="W150" s="112">
        <f>[1]ΣΥΓΚΕΝΤΡΩΤΙΚΟΣ!O63</f>
        <v>63140</v>
      </c>
      <c r="X150" s="112">
        <f>[1]ΣΥΓΚΕΝΤΡΩΤΙΚΟΣ!O167</f>
        <v>63140</v>
      </c>
      <c r="Y150" s="112">
        <f>[1]ΣΥΓΚΕΝΤΡΩΤΙΚΟΣ!O270</f>
        <v>63140</v>
      </c>
      <c r="Z150" s="112">
        <f>[1]ΣΥΓΚΕΝΤΡΩΤΙΚΟΣ!Q63</f>
        <v>307691.86</v>
      </c>
      <c r="AA150" s="112">
        <f>[1]ΣΥΓΚΕΝΤΡΩΤΙΚΟΣ!Q167</f>
        <v>0</v>
      </c>
      <c r="AB150" s="112">
        <f>[1]ΣΥΓΚΕΝΤΡΩΤΙΚΟΣ!Q270</f>
        <v>0</v>
      </c>
      <c r="AC150" s="112">
        <f>[1]ΣΥΓΚΕΝΤΡΩΤΙΚΟΣ!S63</f>
        <v>0</v>
      </c>
      <c r="AD150" s="112">
        <f>[1]ΣΥΓΚΕΝΤΡΩΤΙΚΟΣ!S167</f>
        <v>0</v>
      </c>
      <c r="AE150" s="112">
        <f>[1]ΣΥΓΚΕΝΤΡΩΤΙΚΟΣ!S270</f>
        <v>0</v>
      </c>
      <c r="AF150" s="112">
        <f>[1]ΣΥΓΚΕΝΤΡΩΤΙΚΟΣ!U63</f>
        <v>0</v>
      </c>
      <c r="AG150" s="112">
        <f>[1]ΣΥΓΚΕΝΤΡΩΤΙΚΟΣ!U167</f>
        <v>0</v>
      </c>
      <c r="AH150" s="112">
        <f>[1]ΣΥΓΚΕΝΤΡΩΤΙΚΟΣ!U270</f>
        <v>0</v>
      </c>
    </row>
    <row r="151" spans="1:34" hidden="1" x14ac:dyDescent="0.15">
      <c r="A151" s="97" t="str">
        <f>[1]ΣΥΓΚΕΝΤΡΩΤΙΚΟΣ!A64</f>
        <v>Κρήτη</v>
      </c>
      <c r="B151" s="112">
        <f>[1]ΣΥΓΚΕΝΤΡΩΤΙΚΟΣ!B64</f>
        <v>17431855.73</v>
      </c>
      <c r="C151" s="112">
        <f>[1]ΣΥΓΚΕΝΤΡΩΤΙΚΟΣ!B168</f>
        <v>14338330.890000001</v>
      </c>
      <c r="D151" s="112">
        <f>[1]ΣΥΓΚΕΝΤΡΩΤΙΚΟΣ!B271</f>
        <v>2027221.37</v>
      </c>
      <c r="E151" s="112">
        <f>[1]ΣΥΓΚΕΝΤΡΩΤΙΚΟΣ!C64</f>
        <v>2922311.51</v>
      </c>
      <c r="F151" s="112">
        <f>[1]ΣΥΓΚΕΝΤΡΩΤΙΚΟΣ!C168</f>
        <v>2656421.5099999998</v>
      </c>
      <c r="G151" s="112">
        <f>[1]ΣΥΓΚΕΝΤΡΩΤΙΚΟΣ!C271</f>
        <v>0</v>
      </c>
      <c r="H151" s="112">
        <f>[1]ΣΥΓΚΕΝΤΡΩΤΙΚΟΣ!E64</f>
        <v>874604.3</v>
      </c>
      <c r="I151" s="112">
        <f>[1]ΣΥΓΚΕΝΤΡΩΤΙΚΟΣ!E168</f>
        <v>680000</v>
      </c>
      <c r="J151" s="112">
        <f>[1]ΣΥΓΚΕΝΤΡΩΤΙΚΟΣ!E271</f>
        <v>190000</v>
      </c>
      <c r="K151" s="112">
        <f>[1]ΣΥΓΚΕΝΤΡΩΤΙΚΟΣ!G64</f>
        <v>1879232.1</v>
      </c>
      <c r="L151" s="112">
        <f>[1]ΣΥΓΚΕΝΤΡΩΤΙΚΟΣ!G168</f>
        <v>1586232.1</v>
      </c>
      <c r="M151" s="112">
        <f>[1]ΣΥΓΚΕΝΤΡΩΤΙΚΟΣ!G271</f>
        <v>0</v>
      </c>
      <c r="N151" s="112">
        <f>[1]ΣΥΓΚΕΝΤΡΩΤΙΚΟΣ!I64</f>
        <v>4621747.55</v>
      </c>
      <c r="O151" s="112">
        <f>[1]ΣΥΓΚΕΝΤΡΩΤΙΚΟΣ!I168</f>
        <v>3591572.71</v>
      </c>
      <c r="P151" s="112">
        <f>[1]ΣΥΓΚΕΝΤΡΩΤΙΚΟΣ!I271</f>
        <v>825871.37</v>
      </c>
      <c r="Q151" s="112">
        <f>[1]ΣΥΓΚΕΝΤΡΩΤΙΚΟΣ!K64</f>
        <v>2330765.61</v>
      </c>
      <c r="R151" s="112">
        <f>[1]ΣΥΓΚΕΝΤΡΩΤΙΚΟΣ!K168</f>
        <v>2330765.61</v>
      </c>
      <c r="S151" s="112">
        <f>[1]ΣΥΓΚΕΝΤΡΩΤΙΚΟΣ!K271</f>
        <v>160000</v>
      </c>
      <c r="T151" s="112">
        <f>[1]ΣΥΓΚΕΝΤΡΩΤΙΚΟΣ!M64</f>
        <v>434126.46</v>
      </c>
      <c r="U151" s="112">
        <f>[1]ΣΥΓΚΕΝΤΡΩΤΙΚΟΣ!M168</f>
        <v>434126.46</v>
      </c>
      <c r="V151" s="112">
        <f>[1]ΣΥΓΚΕΝΤΡΩΤΙΚΟΣ!M271</f>
        <v>0</v>
      </c>
      <c r="W151" s="112">
        <f>[1]ΣΥΓΚΕΝΤΡΩΤΙΚΟΣ!O64</f>
        <v>291522.5</v>
      </c>
      <c r="X151" s="112">
        <f>[1]ΣΥΓΚΕΝΤΡΩΤΙΚΟΣ!O168</f>
        <v>141522.5</v>
      </c>
      <c r="Y151" s="112">
        <f>[1]ΣΥΓΚΕΝΤΡΩΤΙΚΟΣ!O271</f>
        <v>0</v>
      </c>
      <c r="Z151" s="112">
        <f>[1]ΣΥΓΚΕΝΤΡΩΤΙΚΟΣ!Q64</f>
        <v>2277420.7000000002</v>
      </c>
      <c r="AA151" s="112">
        <f>[1]ΣΥΓΚΕΝΤΡΩΤΙΚΟΣ!Q168</f>
        <v>1117565</v>
      </c>
      <c r="AB151" s="112">
        <f>[1]ΣΥΓΚΕΝΤΡΩΤΙΚΟΣ!Q271</f>
        <v>335600</v>
      </c>
      <c r="AC151" s="112">
        <f>[1]ΣΥΓΚΕΝΤΡΩΤΙΚΟΣ!S64</f>
        <v>0</v>
      </c>
      <c r="AD151" s="112">
        <f>[1]ΣΥΓΚΕΝΤΡΩΤΙΚΟΣ!S168</f>
        <v>0</v>
      </c>
      <c r="AE151" s="112">
        <f>[1]ΣΥΓΚΕΝΤΡΩΤΙΚΟΣ!S271</f>
        <v>0</v>
      </c>
      <c r="AF151" s="112">
        <f>[1]ΣΥΓΚΕΝΤΡΩΤΙΚΟΣ!U64</f>
        <v>1800125</v>
      </c>
      <c r="AG151" s="112">
        <f>[1]ΣΥΓΚΕΝΤΡΩΤΙΚΟΣ!U168</f>
        <v>1800125</v>
      </c>
      <c r="AH151" s="112">
        <f>[1]ΣΥΓΚΕΝΤΡΩΤΙΚΟΣ!U271</f>
        <v>515750</v>
      </c>
    </row>
    <row r="152" spans="1:34" hidden="1" x14ac:dyDescent="0.15">
      <c r="A152" s="97" t="str">
        <f>[1]ΣΥΓΚΕΝΤΡΩΤΙΚΟΣ!A65</f>
        <v>ΕΙΔΙΚΕΣ ΔΡΑΣΕΙΣ-ΠΜ</v>
      </c>
      <c r="B152" s="112">
        <f>[1]ΣΥΓΚΕΝΤΡΩΤΙΚΟΣ!B65</f>
        <v>20346274.170000002</v>
      </c>
      <c r="C152" s="112">
        <f>[1]ΣΥΓΚΕΝΤΡΩΤΙΚΟΣ!B169</f>
        <v>12098502.93</v>
      </c>
      <c r="D152" s="112">
        <f>[1]ΣΥΓΚΕΝΤΡΩΤΙΚΟΣ!B272</f>
        <v>2387544.96</v>
      </c>
      <c r="E152" s="112">
        <f>[1]ΣΥΓΚΕΝΤΡΩΤΙΚΟΣ!C65</f>
        <v>2382628.3199999998</v>
      </c>
      <c r="F152" s="112">
        <f>[1]ΣΥΓΚΕΝΤΡΩΤΙΚΟΣ!C169</f>
        <v>2129059.8199999998</v>
      </c>
      <c r="G152" s="112">
        <f>[1]ΣΥΓΚΕΝΤΡΩΤΙΚΟΣ!C272</f>
        <v>1252258.1200000001</v>
      </c>
      <c r="H152" s="112">
        <f>[1]ΣΥΓΚΕΝΤΡΩΤΙΚΟΣ!E65</f>
        <v>0</v>
      </c>
      <c r="I152" s="112">
        <f>[1]ΣΥΓΚΕΝΤΡΩΤΙΚΟΣ!E169</f>
        <v>0</v>
      </c>
      <c r="J152" s="112">
        <f>[1]ΣΥΓΚΕΝΤΡΩΤΙΚΟΣ!E272</f>
        <v>0</v>
      </c>
      <c r="K152" s="112">
        <f>[1]ΣΥΓΚΕΝΤΡΩΤΙΚΟΣ!G65</f>
        <v>0</v>
      </c>
      <c r="L152" s="112">
        <f>[1]ΣΥΓΚΕΝΤΡΩΤΙΚΟΣ!G169</f>
        <v>0</v>
      </c>
      <c r="M152" s="112">
        <f>[1]ΣΥΓΚΕΝΤΡΩΤΙΚΟΣ!G272</f>
        <v>0</v>
      </c>
      <c r="N152" s="112">
        <f>[1]ΣΥΓΚΕΝΤΡΩΤΙΚΟΣ!I65</f>
        <v>0</v>
      </c>
      <c r="O152" s="112">
        <f>[1]ΣΥΓΚΕΝΤΡΩΤΙΚΟΣ!I169</f>
        <v>0</v>
      </c>
      <c r="P152" s="112">
        <f>[1]ΣΥΓΚΕΝΤΡΩΤΙΚΟΣ!I272</f>
        <v>0</v>
      </c>
      <c r="Q152" s="112">
        <f>[1]ΣΥΓΚΕΝΤΡΩΤΙΚΟΣ!K65</f>
        <v>0</v>
      </c>
      <c r="R152" s="112">
        <f>[1]ΣΥΓΚΕΝΤΡΩΤΙΚΟΣ!K169</f>
        <v>0</v>
      </c>
      <c r="S152" s="112">
        <f>[1]ΣΥΓΚΕΝΤΡΩΤΙΚΟΣ!K272</f>
        <v>0</v>
      </c>
      <c r="T152" s="112">
        <f>[1]ΣΥΓΚΕΝΤΡΩΤΙΚΟΣ!M65</f>
        <v>0</v>
      </c>
      <c r="U152" s="112">
        <f>[1]ΣΥΓΚΕΝΤΡΩΤΙΚΟΣ!M169</f>
        <v>0</v>
      </c>
      <c r="V152" s="112">
        <f>[1]ΣΥΓΚΕΝΤΡΩΤΙΚΟΣ!M272</f>
        <v>0</v>
      </c>
      <c r="W152" s="112">
        <f>[1]ΣΥΓΚΕΝΤΡΩΤΙΚΟΣ!O65</f>
        <v>4627228.0600000005</v>
      </c>
      <c r="X152" s="112">
        <f>[1]ΣΥΓΚΕΝΤΡΩΤΙΚΟΣ!O169</f>
        <v>2186926.9400000004</v>
      </c>
      <c r="Y152" s="112">
        <f>[1]ΣΥΓΚΕΝΤΡΩΤΙΚΟΣ!O272</f>
        <v>503590.84</v>
      </c>
      <c r="Z152" s="112">
        <f>[1]ΣΥΓΚΕΝΤΡΩΤΙΚΟΣ!Q65</f>
        <v>13336417.790000001</v>
      </c>
      <c r="AA152" s="112">
        <f>[1]ΣΥΓΚΕΝΤΡΩΤΙΚΟΣ!Q169</f>
        <v>7782516.1699999999</v>
      </c>
      <c r="AB152" s="112">
        <f>[1]ΣΥΓΚΕΝΤΡΩΤΙΚΟΣ!Q272</f>
        <v>631696</v>
      </c>
      <c r="AC152" s="112">
        <f>[1]ΣΥΓΚΕΝΤΡΩΤΙΚΟΣ!S65</f>
        <v>0</v>
      </c>
      <c r="AD152" s="112">
        <f>[1]ΣΥΓΚΕΝΤΡΩΤΙΚΟΣ!S169</f>
        <v>0</v>
      </c>
      <c r="AE152" s="112">
        <f>[1]ΣΥΓΚΕΝΤΡΩΤΙΚΟΣ!S272</f>
        <v>0</v>
      </c>
      <c r="AF152" s="112">
        <f>[1]ΣΥΓΚΕΝΤΡΩΤΙΚΟΣ!U65</f>
        <v>0</v>
      </c>
      <c r="AG152" s="112">
        <f>[1]ΣΥΓΚΕΝΤΡΩΤΙΚΟΣ!U169</f>
        <v>0</v>
      </c>
      <c r="AH152" s="112">
        <f>[1]ΣΥΓΚΕΝΤΡΩΤΙΚΟΣ!U272</f>
        <v>0</v>
      </c>
    </row>
    <row r="153" spans="1:34" hidden="1" x14ac:dyDescent="0.15">
      <c r="A153" s="97" t="str">
        <f>[1]ΣΥΓΚΕΝΤΡΩΤΙΚΟΣ!A66</f>
        <v>Δ. Μακεδονία</v>
      </c>
      <c r="B153" s="112">
        <f>[1]ΣΥΓΚΕΝΤΡΩΤΙΚΟΣ!B66</f>
        <v>1717690.17</v>
      </c>
      <c r="C153" s="112">
        <f>[1]ΣΥΓΚΕΝΤΡΩΤΙΚΟΣ!B170</f>
        <v>666700.80000000005</v>
      </c>
      <c r="D153" s="112">
        <f>[1]ΣΥΓΚΕΝΤΡΩΤΙΚΟΣ!B273</f>
        <v>0</v>
      </c>
      <c r="E153" s="112">
        <f>[1]ΣΥΓΚΕΝΤΡΩΤΙΚΟΣ!C66</f>
        <v>0</v>
      </c>
      <c r="F153" s="112">
        <f>[1]ΣΥΓΚΕΝΤΡΩΤΙΚΟΣ!C170</f>
        <v>0</v>
      </c>
      <c r="G153" s="112">
        <f>[1]ΣΥΓΚΕΝΤΡΩΤΙΚΟΣ!C273</f>
        <v>0</v>
      </c>
      <c r="H153" s="112">
        <f>[1]ΣΥΓΚΕΝΤΡΩΤΙΚΟΣ!E66</f>
        <v>0</v>
      </c>
      <c r="I153" s="112">
        <f>[1]ΣΥΓΚΕΝΤΡΩΤΙΚΟΣ!E170</f>
        <v>0</v>
      </c>
      <c r="J153" s="112">
        <f>[1]ΣΥΓΚΕΝΤΡΩΤΙΚΟΣ!E273</f>
        <v>0</v>
      </c>
      <c r="K153" s="112">
        <f>[1]ΣΥΓΚΕΝΤΡΩΤΙΚΟΣ!G66</f>
        <v>0</v>
      </c>
      <c r="L153" s="112">
        <f>[1]ΣΥΓΚΕΝΤΡΩΤΙΚΟΣ!G170</f>
        <v>0</v>
      </c>
      <c r="M153" s="112">
        <f>[1]ΣΥΓΚΕΝΤΡΩΤΙΚΟΣ!G273</f>
        <v>0</v>
      </c>
      <c r="N153" s="112">
        <f>[1]ΣΥΓΚΕΝΤΡΩΤΙΚΟΣ!I66</f>
        <v>0</v>
      </c>
      <c r="O153" s="112">
        <f>[1]ΣΥΓΚΕΝΤΡΩΤΙΚΟΣ!I170</f>
        <v>0</v>
      </c>
      <c r="P153" s="112">
        <f>[1]ΣΥΓΚΕΝΤΡΩΤΙΚΟΣ!I273</f>
        <v>0</v>
      </c>
      <c r="Q153" s="112">
        <f>[1]ΣΥΓΚΕΝΤΡΩΤΙΚΟΣ!K66</f>
        <v>0</v>
      </c>
      <c r="R153" s="112">
        <f>[1]ΣΥΓΚΕΝΤΡΩΤΙΚΟΣ!K170</f>
        <v>0</v>
      </c>
      <c r="S153" s="112">
        <f>[1]ΣΥΓΚΕΝΤΡΩΤΙΚΟΣ!K273</f>
        <v>0</v>
      </c>
      <c r="T153" s="112">
        <f>[1]ΣΥΓΚΕΝΤΡΩΤΙΚΟΣ!M66</f>
        <v>0</v>
      </c>
      <c r="U153" s="112">
        <f>[1]ΣΥΓΚΕΝΤΡΩΤΙΚΟΣ!M170</f>
        <v>0</v>
      </c>
      <c r="V153" s="112">
        <f>[1]ΣΥΓΚΕΝΤΡΩΤΙΚΟΣ!M273</f>
        <v>0</v>
      </c>
      <c r="W153" s="112">
        <f>[1]ΣΥΓΚΕΝΤΡΩΤΙΚΟΣ!O66</f>
        <v>1124980.17</v>
      </c>
      <c r="X153" s="112">
        <f>[1]ΣΥΓΚΕΝΤΡΩΤΙΚΟΣ!O170</f>
        <v>564780.80000000005</v>
      </c>
      <c r="Y153" s="112">
        <f>[1]ΣΥΓΚΕΝΤΡΩΤΙΚΟΣ!O273</f>
        <v>0</v>
      </c>
      <c r="Z153" s="112">
        <f>[1]ΣΥΓΚΕΝΤΡΩΤΙΚΟΣ!Q66</f>
        <v>592710</v>
      </c>
      <c r="AA153" s="112">
        <f>[1]ΣΥΓΚΕΝΤΡΩΤΙΚΟΣ!Q170</f>
        <v>101920</v>
      </c>
      <c r="AB153" s="112">
        <f>[1]ΣΥΓΚΕΝΤΡΩΤΙΚΟΣ!Q273</f>
        <v>0</v>
      </c>
      <c r="AC153" s="112">
        <f>[1]ΣΥΓΚΕΝΤΡΩΤΙΚΟΣ!S66</f>
        <v>0</v>
      </c>
      <c r="AD153" s="112">
        <f>[1]ΣΥΓΚΕΝΤΡΩΤΙΚΟΣ!S170</f>
        <v>0</v>
      </c>
      <c r="AE153" s="112">
        <f>[1]ΣΥΓΚΕΝΤΡΩΤΙΚΟΣ!S273</f>
        <v>0</v>
      </c>
      <c r="AF153" s="112">
        <f>[1]ΣΥΓΚΕΝΤΡΩΤΙΚΟΣ!U66</f>
        <v>0</v>
      </c>
      <c r="AG153" s="112">
        <f>[1]ΣΥΓΚΕΝΤΡΩΤΙΚΟΣ!U170</f>
        <v>0</v>
      </c>
      <c r="AH153" s="112">
        <f>[1]ΣΥΓΚΕΝΤΡΩΤΙΚΟΣ!U273</f>
        <v>0</v>
      </c>
    </row>
    <row r="154" spans="1:34" hidden="1" x14ac:dyDescent="0.15">
      <c r="A154" s="97" t="str">
        <f>[1]ΣΥΓΚΕΝΤΡΩΤΙΚΟΣ!A67</f>
        <v>Ιόνια Νησιά</v>
      </c>
      <c r="B154" s="112">
        <f>[1]ΣΥΓΚΕΝΤΡΩΤΙΚΟΣ!B67</f>
        <v>3105459.43</v>
      </c>
      <c r="C154" s="112">
        <f>[1]ΣΥΓΚΕΝΤΡΩΤΙΚΟΣ!B171</f>
        <v>1211429.8500000001</v>
      </c>
      <c r="D154" s="112">
        <f>[1]ΣΥΓΚΕΝΤΡΩΤΙΚΟΣ!B274</f>
        <v>518749.75</v>
      </c>
      <c r="E154" s="112">
        <f>[1]ΣΥΓΚΕΝΤΡΩΤΙΚΟΣ!C67</f>
        <v>230060.75</v>
      </c>
      <c r="F154" s="112">
        <f>[1]ΣΥΓΚΕΝΤΡΩΤΙΚΟΣ!C171</f>
        <v>146253.75</v>
      </c>
      <c r="G154" s="112">
        <f>[1]ΣΥΓΚΕΝΤΡΩΤΙΚΟΣ!C274</f>
        <v>146253.75</v>
      </c>
      <c r="H154" s="112">
        <f>[1]ΣΥΓΚΕΝΤΡΩΤΙΚΟΣ!E67</f>
        <v>0</v>
      </c>
      <c r="I154" s="112">
        <f>[1]ΣΥΓΚΕΝΤΡΩΤΙΚΟΣ!E171</f>
        <v>0</v>
      </c>
      <c r="J154" s="112">
        <f>[1]ΣΥΓΚΕΝΤΡΩΤΙΚΟΣ!E274</f>
        <v>0</v>
      </c>
      <c r="K154" s="112">
        <f>[1]ΣΥΓΚΕΝΤΡΩΤΙΚΟΣ!G67</f>
        <v>0</v>
      </c>
      <c r="L154" s="112">
        <f>[1]ΣΥΓΚΕΝΤΡΩΤΙΚΟΣ!G171</f>
        <v>0</v>
      </c>
      <c r="M154" s="112">
        <f>[1]ΣΥΓΚΕΝΤΡΩΤΙΚΟΣ!G274</f>
        <v>0</v>
      </c>
      <c r="N154" s="112">
        <f>[1]ΣΥΓΚΕΝΤΡΩΤΙΚΟΣ!I67</f>
        <v>0</v>
      </c>
      <c r="O154" s="112">
        <f>[1]ΣΥΓΚΕΝΤΡΩΤΙΚΟΣ!I171</f>
        <v>0</v>
      </c>
      <c r="P154" s="112">
        <f>[1]ΣΥΓΚΕΝΤΡΩΤΙΚΟΣ!I274</f>
        <v>0</v>
      </c>
      <c r="Q154" s="112">
        <f>[1]ΣΥΓΚΕΝΤΡΩΤΙΚΟΣ!K67</f>
        <v>0</v>
      </c>
      <c r="R154" s="112">
        <f>[1]ΣΥΓΚΕΝΤΡΩΤΙΚΟΣ!K171</f>
        <v>0</v>
      </c>
      <c r="S154" s="112">
        <f>[1]ΣΥΓΚΕΝΤΡΩΤΙΚΟΣ!K274</f>
        <v>0</v>
      </c>
      <c r="T154" s="112">
        <f>[1]ΣΥΓΚΕΝΤΡΩΤΙΚΟΣ!M67</f>
        <v>0</v>
      </c>
      <c r="U154" s="112">
        <f>[1]ΣΥΓΚΕΝΤΡΩΤΙΚΟΣ!M171</f>
        <v>0</v>
      </c>
      <c r="V154" s="112">
        <f>[1]ΣΥΓΚΕΝΤΡΩΤΙΚΟΣ!M274</f>
        <v>0</v>
      </c>
      <c r="W154" s="112">
        <f>[1]ΣΥΓΚΕΝΤΡΩΤΙΚΟΣ!O67</f>
        <v>315460</v>
      </c>
      <c r="X154" s="112">
        <f>[1]ΣΥΓΚΕΝΤΡΩΤΙΚΟΣ!O171</f>
        <v>0</v>
      </c>
      <c r="Y154" s="112">
        <f>[1]ΣΥΓΚΕΝΤΡΩΤΙΚΟΣ!O274</f>
        <v>0</v>
      </c>
      <c r="Z154" s="112">
        <f>[1]ΣΥΓΚΕΝΤΡΩΤΙΚΟΣ!Q67</f>
        <v>2559938.6800000002</v>
      </c>
      <c r="AA154" s="112">
        <f>[1]ΣΥΓΚΕΝΤΡΩΤΙΚΟΣ!Q171</f>
        <v>1065176.1000000001</v>
      </c>
      <c r="AB154" s="112">
        <f>[1]ΣΥΓΚΕΝΤΡΩΤΙΚΟΣ!Q274</f>
        <v>372496</v>
      </c>
      <c r="AC154" s="112">
        <f>[1]ΣΥΓΚΕΝΤΡΩΤΙΚΟΣ!S67</f>
        <v>0</v>
      </c>
      <c r="AD154" s="112">
        <f>[1]ΣΥΓΚΕΝΤΡΩΤΙΚΟΣ!S171</f>
        <v>0</v>
      </c>
      <c r="AE154" s="112">
        <f>[1]ΣΥΓΚΕΝΤΡΩΤΙΚΟΣ!S274</f>
        <v>0</v>
      </c>
      <c r="AF154" s="112">
        <f>[1]ΣΥΓΚΕΝΤΡΩΤΙΚΟΣ!U67</f>
        <v>0</v>
      </c>
      <c r="AG154" s="112">
        <f>[1]ΣΥΓΚΕΝΤΡΩΤΙΚΟΣ!U171</f>
        <v>0</v>
      </c>
      <c r="AH154" s="112">
        <f>[1]ΣΥΓΚΕΝΤΡΩΤΙΚΟΣ!U274</f>
        <v>0</v>
      </c>
    </row>
    <row r="155" spans="1:34" hidden="1" x14ac:dyDescent="0.15">
      <c r="A155" s="97" t="str">
        <f>[1]ΣΥΓΚΕΝΤΡΩΤΙΚΟΣ!A68</f>
        <v>Σ. Ελλάδα</v>
      </c>
      <c r="B155" s="112">
        <f>[1]ΣΥΓΚΕΝΤΡΩΤΙΚΟΣ!B68</f>
        <v>3876953.91</v>
      </c>
      <c r="C155" s="112">
        <f>[1]ΣΥΓΚΕΝΤΡΩΤΙΚΟΣ!B172</f>
        <v>1415477.81</v>
      </c>
      <c r="D155" s="112">
        <f>[1]ΣΥΓΚΕΝΤΡΩΤΙΚΟΣ!B275</f>
        <v>403727.23</v>
      </c>
      <c r="E155" s="112">
        <f>[1]ΣΥΓΚΕΝΤΡΩΤΙΚΟΣ!C68</f>
        <v>296447.23</v>
      </c>
      <c r="F155" s="112">
        <f>[1]ΣΥΓΚΕΝΤΡΩΤΙΚΟΣ!C172</f>
        <v>164247.22999999998</v>
      </c>
      <c r="G155" s="112">
        <f>[1]ΣΥΓΚΕΝΤΡΩΤΙΚΟΣ!C275</f>
        <v>164247.23000000001</v>
      </c>
      <c r="H155" s="112">
        <f>[1]ΣΥΓΚΕΝΤΡΩΤΙΚΟΣ!E68</f>
        <v>0</v>
      </c>
      <c r="I155" s="112">
        <f>[1]ΣΥΓΚΕΝΤΡΩΤΙΚΟΣ!E172</f>
        <v>0</v>
      </c>
      <c r="J155" s="112">
        <f>[1]ΣΥΓΚΕΝΤΡΩΤΙΚΟΣ!E275</f>
        <v>0</v>
      </c>
      <c r="K155" s="112">
        <f>[1]ΣΥΓΚΕΝΤΡΩΤΙΚΟΣ!G68</f>
        <v>0</v>
      </c>
      <c r="L155" s="112">
        <f>[1]ΣΥΓΚΕΝΤΡΩΤΙΚΟΣ!G172</f>
        <v>0</v>
      </c>
      <c r="M155" s="112">
        <f>[1]ΣΥΓΚΕΝΤΡΩΤΙΚΟΣ!G275</f>
        <v>0</v>
      </c>
      <c r="N155" s="112">
        <f>[1]ΣΥΓΚΕΝΤΡΩΤΙΚΟΣ!I68</f>
        <v>0</v>
      </c>
      <c r="O155" s="112">
        <f>[1]ΣΥΓΚΕΝΤΡΩΤΙΚΟΣ!I172</f>
        <v>0</v>
      </c>
      <c r="P155" s="112">
        <f>[1]ΣΥΓΚΕΝΤΡΩΤΙΚΟΣ!I275</f>
        <v>0</v>
      </c>
      <c r="Q155" s="112">
        <f>[1]ΣΥΓΚΕΝΤΡΩΤΙΚΟΣ!K68</f>
        <v>0</v>
      </c>
      <c r="R155" s="112">
        <f>[1]ΣΥΓΚΕΝΤΡΩΤΙΚΟΣ!K172</f>
        <v>0</v>
      </c>
      <c r="S155" s="112">
        <f>[1]ΣΥΓΚΕΝΤΡΩΤΙΚΟΣ!K275</f>
        <v>0</v>
      </c>
      <c r="T155" s="112">
        <f>[1]ΣΥΓΚΕΝΤΡΩΤΙΚΟΣ!M68</f>
        <v>0</v>
      </c>
      <c r="U155" s="112">
        <f>[1]ΣΥΓΚΕΝΤΡΩΤΙΚΟΣ!M172</f>
        <v>0</v>
      </c>
      <c r="V155" s="112">
        <f>[1]ΣΥΓΚΕΝΤΡΩΤΙΚΟΣ!M275</f>
        <v>0</v>
      </c>
      <c r="W155" s="112">
        <f>[1]ΣΥΓΚΕΝΤΡΩΤΙΚΟΣ!O68</f>
        <v>1626649.48</v>
      </c>
      <c r="X155" s="112">
        <f>[1]ΣΥΓΚΕΝΤΡΩΤΙΚΟΣ!O172</f>
        <v>501338.98</v>
      </c>
      <c r="Y155" s="112">
        <f>[1]ΣΥΓΚΕΝΤΡΩΤΙΚΟΣ!O275</f>
        <v>49400</v>
      </c>
      <c r="Z155" s="112">
        <f>[1]ΣΥΓΚΕΝΤΡΩΤΙΚΟΣ!Q68</f>
        <v>1953857.2</v>
      </c>
      <c r="AA155" s="112">
        <f>[1]ΣΥΓΚΕΝΤΡΩΤΙΚΟΣ!Q172</f>
        <v>749891.6</v>
      </c>
      <c r="AB155" s="112">
        <f>[1]ΣΥΓΚΕΝΤΡΩΤΙΚΟΣ!Q275</f>
        <v>190080</v>
      </c>
      <c r="AC155" s="112">
        <f>[1]ΣΥΓΚΕΝΤΡΩΤΙΚΟΣ!S68</f>
        <v>0</v>
      </c>
      <c r="AD155" s="112">
        <f>[1]ΣΥΓΚΕΝΤΡΩΤΙΚΟΣ!S172</f>
        <v>0</v>
      </c>
      <c r="AE155" s="112">
        <f>[1]ΣΥΓΚΕΝΤΡΩΤΙΚΟΣ!S275</f>
        <v>0</v>
      </c>
      <c r="AF155" s="112">
        <f>[1]ΣΥΓΚΕΝΤΡΩΤΙΚΟΣ!U68</f>
        <v>0</v>
      </c>
      <c r="AG155" s="112">
        <f>[1]ΣΥΓΚΕΝΤΡΩΤΙΚΟΣ!U172</f>
        <v>0</v>
      </c>
      <c r="AH155" s="112">
        <f>[1]ΣΥΓΚΕΝΤΡΩΤΙΚΟΣ!U275</f>
        <v>0</v>
      </c>
    </row>
    <row r="156" spans="1:34" hidden="1" x14ac:dyDescent="0.15">
      <c r="A156" s="97" t="str">
        <f>[1]ΣΥΓΚΕΝΤΡΩΤΙΚΟΣ!A69</f>
        <v>Πελοπόννησος</v>
      </c>
      <c r="B156" s="112">
        <f>[1]ΣΥΓΚΕΝΤΡΩΤΙΚΟΣ!B69</f>
        <v>2186440.6900000004</v>
      </c>
      <c r="C156" s="112">
        <f>[1]ΣΥΓΚΕΝΤΡΩΤΙΚΟΣ!B173</f>
        <v>1766217.8</v>
      </c>
      <c r="D156" s="112">
        <f>[1]ΣΥΓΚΕΝΤΡΩΤΙΚΟΣ!B276</f>
        <v>69120</v>
      </c>
      <c r="E156" s="112">
        <f>[1]ΣΥΓΚΕΝΤΡΩΤΙΚΟΣ!C69</f>
        <v>188548.6</v>
      </c>
      <c r="F156" s="112">
        <f>[1]ΣΥΓΚΕΝΤΡΩΤΙΚΟΣ!C173</f>
        <v>188548.6</v>
      </c>
      <c r="G156" s="112">
        <f>[1]ΣΥΓΚΕΝΤΡΩΤΙΚΟΣ!C276</f>
        <v>0</v>
      </c>
      <c r="H156" s="112">
        <f>[1]ΣΥΓΚΕΝΤΡΩΤΙΚΟΣ!E69</f>
        <v>0</v>
      </c>
      <c r="I156" s="112">
        <f>[1]ΣΥΓΚΕΝΤΡΩΤΙΚΟΣ!E173</f>
        <v>0</v>
      </c>
      <c r="J156" s="112">
        <f>[1]ΣΥΓΚΕΝΤΡΩΤΙΚΟΣ!E276</f>
        <v>0</v>
      </c>
      <c r="K156" s="112">
        <f>[1]ΣΥΓΚΕΝΤΡΩΤΙΚΟΣ!G69</f>
        <v>0</v>
      </c>
      <c r="L156" s="112">
        <f>[1]ΣΥΓΚΕΝΤΡΩΤΙΚΟΣ!G173</f>
        <v>0</v>
      </c>
      <c r="M156" s="112">
        <f>[1]ΣΥΓΚΕΝΤΡΩΤΙΚΟΣ!G276</f>
        <v>0</v>
      </c>
      <c r="N156" s="112">
        <f>[1]ΣΥΓΚΕΝΤΡΩΤΙΚΟΣ!I69</f>
        <v>0</v>
      </c>
      <c r="O156" s="112">
        <f>[1]ΣΥΓΚΕΝΤΡΩΤΙΚΟΣ!I173</f>
        <v>0</v>
      </c>
      <c r="P156" s="112">
        <f>[1]ΣΥΓΚΕΝΤΡΩΤΙΚΟΣ!I276</f>
        <v>0</v>
      </c>
      <c r="Q156" s="112">
        <f>[1]ΣΥΓΚΕΝΤΡΩΤΙΚΟΣ!K69</f>
        <v>0</v>
      </c>
      <c r="R156" s="112">
        <f>[1]ΣΥΓΚΕΝΤΡΩΤΙΚΟΣ!K173</f>
        <v>0</v>
      </c>
      <c r="S156" s="112">
        <f>[1]ΣΥΓΚΕΝΤΡΩΤΙΚΟΣ!K276</f>
        <v>0</v>
      </c>
      <c r="T156" s="112">
        <f>[1]ΣΥΓΚΕΝΤΡΩΤΙΚΟΣ!M69</f>
        <v>0</v>
      </c>
      <c r="U156" s="112">
        <f>[1]ΣΥΓΚΕΝΤΡΩΤΙΚΟΣ!M173</f>
        <v>0</v>
      </c>
      <c r="V156" s="112">
        <f>[1]ΣΥΓΚΕΝΤΡΩΤΙΚΟΣ!M276</f>
        <v>0</v>
      </c>
      <c r="W156" s="112">
        <f>[1]ΣΥΓΚΕΝΤΡΩΤΙΚΟΣ!O69</f>
        <v>0</v>
      </c>
      <c r="X156" s="112">
        <f>[1]ΣΥΓΚΕΝΤΡΩΤΙΚΟΣ!O173</f>
        <v>0</v>
      </c>
      <c r="Y156" s="112">
        <f>[1]ΣΥΓΚΕΝΤΡΩΤΙΚΟΣ!O276</f>
        <v>0</v>
      </c>
      <c r="Z156" s="112">
        <f>[1]ΣΥΓΚΕΝΤΡΩΤΙΚΟΣ!Q69</f>
        <v>1997892.0900000003</v>
      </c>
      <c r="AA156" s="112">
        <f>[1]ΣΥΓΚΕΝΤΡΩΤΙΚΟΣ!Q173</f>
        <v>1577669.2</v>
      </c>
      <c r="AB156" s="112">
        <f>[1]ΣΥΓΚΕΝΤΡΩΤΙΚΟΣ!Q276</f>
        <v>69120</v>
      </c>
      <c r="AC156" s="112">
        <f>[1]ΣΥΓΚΕΝΤΡΩΤΙΚΟΣ!S69</f>
        <v>0</v>
      </c>
      <c r="AD156" s="112">
        <f>[1]ΣΥΓΚΕΝΤΡΩΤΙΚΟΣ!S173</f>
        <v>0</v>
      </c>
      <c r="AE156" s="112">
        <f>[1]ΣΥΓΚΕΝΤΡΩΤΙΚΟΣ!S276</f>
        <v>0</v>
      </c>
      <c r="AF156" s="112">
        <f>[1]ΣΥΓΚΕΝΤΡΩΤΙΚΟΣ!U69</f>
        <v>0</v>
      </c>
      <c r="AG156" s="112">
        <f>[1]ΣΥΓΚΕΝΤΡΩΤΙΚΟΣ!U173</f>
        <v>0</v>
      </c>
      <c r="AH156" s="112">
        <f>[1]ΣΥΓΚΕΝΤΡΩΤΙΚΟΣ!U276</f>
        <v>0</v>
      </c>
    </row>
    <row r="157" spans="1:34" hidden="1" x14ac:dyDescent="0.15">
      <c r="A157" s="97" t="str">
        <f>[1]ΣΥΓΚΕΝΤΡΩΤΙΚΟΣ!A70</f>
        <v>Β. Αγαίο</v>
      </c>
      <c r="B157" s="112">
        <f>[1]ΣΥΓΚΕΝΤΡΩΤΙΚΟΣ!B70</f>
        <v>3231514.55</v>
      </c>
      <c r="C157" s="112">
        <f>[1]ΣΥΓΚΕΝΤΡΩΤΙΚΟΣ!B174</f>
        <v>1730183.5199999998</v>
      </c>
      <c r="D157" s="112">
        <f>[1]ΣΥΓΚΕΝΤΡΩΤΙΚΟΣ!B277</f>
        <v>1395947.98</v>
      </c>
      <c r="E157" s="112">
        <f>[1]ΣΥΓΚΕΝΤΡΩΤΙΚΟΣ!C70</f>
        <v>163123.72</v>
      </c>
      <c r="F157" s="112">
        <f>[1]ΣΥΓΚΕΝΤΡΩΤΙΚΟΣ!C174</f>
        <v>163123.72</v>
      </c>
      <c r="G157" s="112">
        <f>[1]ΣΥΓΚΕΝΤΡΩΤΙΚΟΣ!C277</f>
        <v>941757.14</v>
      </c>
      <c r="H157" s="112">
        <f>[1]ΣΥΓΚΕΝΤΡΩΤΙΚΟΣ!E70</f>
        <v>0</v>
      </c>
      <c r="I157" s="112">
        <f>[1]ΣΥΓΚΕΝΤΡΩΤΙΚΟΣ!E174</f>
        <v>0</v>
      </c>
      <c r="J157" s="112">
        <f>[1]ΣΥΓΚΕΝΤΡΩΤΙΚΟΣ!E277</f>
        <v>0</v>
      </c>
      <c r="K157" s="112">
        <f>[1]ΣΥΓΚΕΝΤΡΩΤΙΚΟΣ!G70</f>
        <v>0</v>
      </c>
      <c r="L157" s="112">
        <f>[1]ΣΥΓΚΕΝΤΡΩΤΙΚΟΣ!G174</f>
        <v>0</v>
      </c>
      <c r="M157" s="112">
        <f>[1]ΣΥΓΚΕΝΤΡΩΤΙΚΟΣ!G277</f>
        <v>0</v>
      </c>
      <c r="N157" s="112">
        <f>[1]ΣΥΓΚΕΝΤΡΩΤΙΚΟΣ!I70</f>
        <v>0</v>
      </c>
      <c r="O157" s="112">
        <f>[1]ΣΥΓΚΕΝΤΡΩΤΙΚΟΣ!I174</f>
        <v>0</v>
      </c>
      <c r="P157" s="112">
        <f>[1]ΣΥΓΚΕΝΤΡΩΤΙΚΟΣ!I277</f>
        <v>0</v>
      </c>
      <c r="Q157" s="112">
        <f>[1]ΣΥΓΚΕΝΤΡΩΤΙΚΟΣ!K70</f>
        <v>0</v>
      </c>
      <c r="R157" s="112">
        <f>[1]ΣΥΓΚΕΝΤΡΩΤΙΚΟΣ!K174</f>
        <v>0</v>
      </c>
      <c r="S157" s="112">
        <f>[1]ΣΥΓΚΕΝΤΡΩΤΙΚΟΣ!K277</f>
        <v>0</v>
      </c>
      <c r="T157" s="112">
        <f>[1]ΣΥΓΚΕΝΤΡΩΤΙΚΟΣ!M70</f>
        <v>0</v>
      </c>
      <c r="U157" s="112">
        <f>[1]ΣΥΓΚΕΝΤΡΩΤΙΚΟΣ!M174</f>
        <v>0</v>
      </c>
      <c r="V157" s="112">
        <f>[1]ΣΥΓΚΕΝΤΡΩΤΙΚΟΣ!M277</f>
        <v>0</v>
      </c>
      <c r="W157" s="112">
        <f>[1]ΣΥΓΚΕΝΤΡΩΤΙΚΟΣ!O70</f>
        <v>165223</v>
      </c>
      <c r="X157" s="112">
        <f>[1]ΣΥΓΚΕΝΤΡΩΤΙΚΟΣ!O174</f>
        <v>19125</v>
      </c>
      <c r="Y157" s="112">
        <f>[1]ΣΥΓΚΕΝΤΡΩΤΙΚΟΣ!O277</f>
        <v>454190.84</v>
      </c>
      <c r="Z157" s="112">
        <f>[1]ΣΥΓΚΕΝΤΡΩΤΙΚΟΣ!Q70</f>
        <v>2903167.83</v>
      </c>
      <c r="AA157" s="112">
        <f>[1]ΣΥΓΚΕΝΤΡΩΤΙΚΟΣ!Q174</f>
        <v>1547934.7999999998</v>
      </c>
      <c r="AB157" s="112">
        <f>[1]ΣΥΓΚΕΝΤΡΩΤΙΚΟΣ!Q277</f>
        <v>0</v>
      </c>
      <c r="AC157" s="112">
        <f>[1]ΣΥΓΚΕΝΤΡΩΤΙΚΟΣ!S70</f>
        <v>0</v>
      </c>
      <c r="AD157" s="112">
        <f>[1]ΣΥΓΚΕΝΤΡΩΤΙΚΟΣ!S174</f>
        <v>0</v>
      </c>
      <c r="AE157" s="112">
        <f>[1]ΣΥΓΚΕΝΤΡΩΤΙΚΟΣ!S277</f>
        <v>0</v>
      </c>
      <c r="AF157" s="112">
        <f>[1]ΣΥΓΚΕΝΤΡΩΤΙΚΟΣ!U70</f>
        <v>0</v>
      </c>
      <c r="AG157" s="112">
        <f>[1]ΣΥΓΚΕΝΤΡΩΤΙΚΟΣ!U174</f>
        <v>0</v>
      </c>
      <c r="AH157" s="112">
        <f>[1]ΣΥΓΚΕΝΤΡΩΤΙΚΟΣ!U277</f>
        <v>0</v>
      </c>
    </row>
    <row r="158" spans="1:34" hidden="1" x14ac:dyDescent="0.15">
      <c r="A158" s="97" t="str">
        <f>[1]ΣΥΓΚΕΝΤΡΩΤΙΚΟΣ!A71</f>
        <v>Κρήτη</v>
      </c>
      <c r="B158" s="112">
        <f>[1]ΣΥΓΚΕΝΤΡΩΤΙΚΟΣ!B71</f>
        <v>6228215.4199999999</v>
      </c>
      <c r="C158" s="112">
        <f>[1]ΣΥΓΚΕΝΤΡΩΤΙΚΟΣ!B175</f>
        <v>5308493.1500000004</v>
      </c>
      <c r="D158" s="112">
        <f>[1]ΣΥΓΚΕΝΤΡΩΤΙΚΟΣ!B278</f>
        <v>0</v>
      </c>
      <c r="E158" s="112">
        <f>[1]ΣΥΓΚΕΝΤΡΩΤΙΚΟΣ!C71</f>
        <v>1504448.02</v>
      </c>
      <c r="F158" s="112">
        <f>[1]ΣΥΓΚΕΝΤΡΩΤΙΚΟΣ!C175</f>
        <v>1466886.52</v>
      </c>
      <c r="G158" s="112">
        <f>[1]ΣΥΓΚΕΝΤΡΩΤΙΚΟΣ!C278</f>
        <v>0</v>
      </c>
      <c r="H158" s="112">
        <f>[1]ΣΥΓΚΕΝΤΡΩΤΙΚΟΣ!E71</f>
        <v>0</v>
      </c>
      <c r="I158" s="112">
        <f>[1]ΣΥΓΚΕΝΤΡΩΤΙΚΟΣ!E175</f>
        <v>0</v>
      </c>
      <c r="J158" s="112">
        <f>[1]ΣΥΓΚΕΝΤΡΩΤΙΚΟΣ!E278</f>
        <v>0</v>
      </c>
      <c r="K158" s="112">
        <f>[1]ΣΥΓΚΕΝΤΡΩΤΙΚΟΣ!G71</f>
        <v>0</v>
      </c>
      <c r="L158" s="112">
        <f>[1]ΣΥΓΚΕΝΤΡΩΤΙΚΟΣ!G175</f>
        <v>0</v>
      </c>
      <c r="M158" s="112">
        <f>[1]ΣΥΓΚΕΝΤΡΩΤΙΚΟΣ!G278</f>
        <v>0</v>
      </c>
      <c r="N158" s="112">
        <f>[1]ΣΥΓΚΕΝΤΡΩΤΙΚΟΣ!I71</f>
        <v>0</v>
      </c>
      <c r="O158" s="112">
        <f>[1]ΣΥΓΚΕΝΤΡΩΤΙΚΟΣ!I175</f>
        <v>0</v>
      </c>
      <c r="P158" s="112">
        <f>[1]ΣΥΓΚΕΝΤΡΩΤΙΚΟΣ!I278</f>
        <v>0</v>
      </c>
      <c r="Q158" s="112">
        <f>[1]ΣΥΓΚΕΝΤΡΩΤΙΚΟΣ!K71</f>
        <v>0</v>
      </c>
      <c r="R158" s="112">
        <f>[1]ΣΥΓΚΕΝΤΡΩΤΙΚΟΣ!K175</f>
        <v>0</v>
      </c>
      <c r="S158" s="112">
        <f>[1]ΣΥΓΚΕΝΤΡΩΤΙΚΟΣ!K278</f>
        <v>0</v>
      </c>
      <c r="T158" s="112">
        <f>[1]ΣΥΓΚΕΝΤΡΩΤΙΚΟΣ!M71</f>
        <v>0</v>
      </c>
      <c r="U158" s="112">
        <f>[1]ΣΥΓΚΕΝΤΡΩΤΙΚΟΣ!M175</f>
        <v>0</v>
      </c>
      <c r="V158" s="112">
        <f>[1]ΣΥΓΚΕΝΤΡΩΤΙΚΟΣ!M278</f>
        <v>0</v>
      </c>
      <c r="W158" s="112">
        <f>[1]ΣΥΓΚΕΝΤΡΩΤΙΚΟΣ!O71</f>
        <v>1394915.4100000001</v>
      </c>
      <c r="X158" s="112">
        <f>[1]ΣΥΓΚΕΝΤΡΩΤΙΚΟΣ!O175</f>
        <v>1101682.1600000001</v>
      </c>
      <c r="Y158" s="112">
        <f>[1]ΣΥΓΚΕΝΤΡΩΤΙΚΟΣ!O278</f>
        <v>0</v>
      </c>
      <c r="Z158" s="112">
        <f>[1]ΣΥΓΚΕΝΤΡΩΤΙΚΟΣ!Q71</f>
        <v>3328851.99</v>
      </c>
      <c r="AA158" s="112">
        <f>[1]ΣΥΓΚΕΝΤΡΩΤΙΚΟΣ!Q175</f>
        <v>2739924.4699999997</v>
      </c>
      <c r="AB158" s="112">
        <f>[1]ΣΥΓΚΕΝΤΡΩΤΙΚΟΣ!Q278</f>
        <v>0</v>
      </c>
      <c r="AC158" s="112">
        <f>[1]ΣΥΓΚΕΝΤΡΩΤΙΚΟΣ!S71</f>
        <v>0</v>
      </c>
      <c r="AD158" s="112">
        <f>[1]ΣΥΓΚΕΝΤΡΩΤΙΚΟΣ!S175</f>
        <v>0</v>
      </c>
      <c r="AE158" s="112">
        <f>[1]ΣΥΓΚΕΝΤΡΩΤΙΚΟΣ!S278</f>
        <v>0</v>
      </c>
      <c r="AF158" s="112">
        <f>[1]ΣΥΓΚΕΝΤΡΩΤΙΚΟΣ!U71</f>
        <v>0</v>
      </c>
      <c r="AG158" s="112">
        <f>[1]ΣΥΓΚΕΝΤΡΩΤΙΚΟΣ!U175</f>
        <v>0</v>
      </c>
      <c r="AH158" s="112">
        <f>[1]ΣΥΓΚΕΝΤΡΩΤΙΚΟΣ!U278</f>
        <v>0</v>
      </c>
    </row>
    <row r="159" spans="1:34" hidden="1" x14ac:dyDescent="0.15">
      <c r="A159" s="97" t="str">
        <f>[1]ΣΥΓΚΕΝΤΡΩΤΙΚΟΣ!A72</f>
        <v>Λιγότερο Ανεπτυγμένες Περιφέρειιες (ΛΑΠ)</v>
      </c>
      <c r="B159" s="112">
        <f>[1]ΣΥΓΚΕΝΤΡΩΤΙΚΟΣ!B72</f>
        <v>1586824609.1900001</v>
      </c>
      <c r="C159" s="112">
        <f>[1]ΣΥΓΚΕΝΤΡΩΤΙΚΟΣ!B176</f>
        <v>382408481.81999993</v>
      </c>
      <c r="D159" s="112">
        <f>[1]ΣΥΓΚΕΝΤΡΩΤΙΚΟΣ!B279</f>
        <v>183382223.51999998</v>
      </c>
      <c r="E159" s="112">
        <f>[1]ΣΥΓΚΕΝΤΡΩΤΙΚΟΣ!C72</f>
        <v>395045904.36000001</v>
      </c>
      <c r="F159" s="112">
        <f>[1]ΣΥΓΚΕΝΤΡΩΤΙΚΟΣ!C176</f>
        <v>86355271.230000004</v>
      </c>
      <c r="G159" s="112">
        <f>[1]ΣΥΓΚΕΝΤΡΩΤΙΚΟΣ!C279</f>
        <v>36943956.979999997</v>
      </c>
      <c r="H159" s="112">
        <f>[1]ΣΥΓΚΕΝΤΡΩΤΙΚΟΣ!E72</f>
        <v>238696568.03000003</v>
      </c>
      <c r="I159" s="112">
        <f>[1]ΣΥΓΚΕΝΤΡΩΤΙΚΟΣ!E176</f>
        <v>45918074.590000004</v>
      </c>
      <c r="J159" s="112">
        <f>[1]ΣΥΓΚΕΝΤΡΩΤΙΚΟΣ!E279</f>
        <v>27303841.509999998</v>
      </c>
      <c r="K159" s="112">
        <f>[1]ΣΥΓΚΕΝΤΡΩΤΙΚΟΣ!G72</f>
        <v>226896154.87999997</v>
      </c>
      <c r="L159" s="112">
        <f>[1]ΣΥΓΚΕΝΤΡΩΤΙΚΟΣ!G176</f>
        <v>51900533.969999999</v>
      </c>
      <c r="M159" s="112">
        <f>[1]ΣΥΓΚΕΝΤΡΩΤΙΚΟΣ!G279</f>
        <v>30842276.130000003</v>
      </c>
      <c r="N159" s="112">
        <f>[1]ΣΥΓΚΕΝΤΡΩΤΙΚΟΣ!I72</f>
        <v>116900491.97999997</v>
      </c>
      <c r="O159" s="112">
        <f>[1]ΣΥΓΚΕΝΤΡΩΤΙΚΟΣ!I176</f>
        <v>50365224.290000007</v>
      </c>
      <c r="P159" s="112">
        <f>[1]ΣΥΓΚΕΝΤΡΩΤΙΚΟΣ!I279</f>
        <v>17903000.879999999</v>
      </c>
      <c r="Q159" s="112">
        <f>[1]ΣΥΓΚΕΝΤΡΩΤΙΚΟΣ!K72</f>
        <v>173044863.24000001</v>
      </c>
      <c r="R159" s="112">
        <f>[1]ΣΥΓΚΕΝΤΡΩΤΙΚΟΣ!K176</f>
        <v>44941231.559999995</v>
      </c>
      <c r="S159" s="112">
        <f>[1]ΣΥΓΚΕΝΤΡΩΤΙΚΟΣ!K279</f>
        <v>19413048.920000002</v>
      </c>
      <c r="T159" s="112">
        <f>[1]ΣΥΓΚΕΝΤΡΩΤΙΚΟΣ!M72</f>
        <v>72258123.25999999</v>
      </c>
      <c r="U159" s="112">
        <f>[1]ΣΥΓΚΕΝΤΡΩΤΙΚΟΣ!M176</f>
        <v>24971840.459999997</v>
      </c>
      <c r="V159" s="112">
        <f>[1]ΣΥΓΚΕΝΤΡΩΤΙΚΟΣ!M279</f>
        <v>9028140.8900000006</v>
      </c>
      <c r="W159" s="112">
        <f>[1]ΣΥΓΚΕΝΤΡΩΤΙΚΟΣ!O72</f>
        <v>147231712.61000001</v>
      </c>
      <c r="X159" s="112">
        <f>[1]ΣΥΓΚΕΝΤΡΩΤΙΚΟΣ!O176</f>
        <v>35612805.549999997</v>
      </c>
      <c r="Y159" s="112">
        <f>[1]ΣΥΓΚΕΝΤΡΩΤΙΚΟΣ!O279</f>
        <v>16441594.810000001</v>
      </c>
      <c r="Z159" s="112">
        <f>[1]ΣΥΓΚΕΝΤΡΩΤΙΚΟΣ!Q72</f>
        <v>209857990.83000001</v>
      </c>
      <c r="AA159" s="112">
        <f>[1]ΣΥΓΚΕΝΤΡΩΤΙΚΟΣ!Q176</f>
        <v>35800075.170000002</v>
      </c>
      <c r="AB159" s="112">
        <f>[1]ΣΥΓΚΕΝΤΡΩΤΙΚΟΣ!Q279</f>
        <v>24395019.649999999</v>
      </c>
      <c r="AC159" s="112">
        <f>[1]ΣΥΓΚΕΝΤΡΩΤΙΚΟΣ!S72</f>
        <v>0</v>
      </c>
      <c r="AD159" s="112">
        <f>[1]ΣΥΓΚΕΝΤΡΩΤΙΚΟΣ!S176</f>
        <v>0</v>
      </c>
      <c r="AE159" s="112">
        <f>[1]ΣΥΓΚΕΝΤΡΩΤΙΚΟΣ!S279</f>
        <v>0</v>
      </c>
      <c r="AF159" s="112">
        <f>[1]ΣΥΓΚΕΝΤΡΩΤΙΚΟΣ!U72</f>
        <v>6892800</v>
      </c>
      <c r="AG159" s="112">
        <f>[1]ΣΥΓΚΕΝΤΡΩΤΙΚΟΣ!U176</f>
        <v>6543425</v>
      </c>
      <c r="AH159" s="112">
        <f>[1]ΣΥΓΚΕΝΤΡΩΤΙΚΟΣ!U279</f>
        <v>1111343.75</v>
      </c>
    </row>
    <row r="160" spans="1:34" s="113" customFormat="1" hidden="1" x14ac:dyDescent="0.15">
      <c r="A160" s="113" t="str">
        <f>[1]ΣΥΓΚΕΝΤΡΩΤΙΚΟΣ!A73</f>
        <v>Ανατ. Μακεδονία &amp; Θράκη</v>
      </c>
      <c r="B160" s="114">
        <f>[1]ΣΥΓΚΕΝΤΡΩΤΙΚΟΣ!B73</f>
        <v>137330654.53</v>
      </c>
      <c r="C160" s="114">
        <f>[1]ΣΥΓΚΕΝΤΡΩΤΙΚΟΣ!B177</f>
        <v>32775261.219999995</v>
      </c>
      <c r="D160" s="114">
        <f>[1]ΣΥΓΚΕΝΤΡΩΤΙΚΟΣ!B280</f>
        <v>17350813.149999999</v>
      </c>
      <c r="E160" s="114">
        <f>[1]ΣΥΓΚΕΝΤΡΩΤΙΚΟΣ!C73</f>
        <v>25345843.84</v>
      </c>
      <c r="F160" s="114">
        <f>[1]ΣΥΓΚΕΝΤΡΩΤΙΚΟΣ!C177</f>
        <v>7169307.5800000001</v>
      </c>
      <c r="G160" s="114">
        <f>[1]ΣΥΓΚΕΝΤΡΩΤΙΚΟΣ!C280</f>
        <v>2742202.09</v>
      </c>
      <c r="H160" s="114">
        <f>[1]ΣΥΓΚΕΝΤΡΩΤΙΚΟΣ!E73</f>
        <v>16247197.18</v>
      </c>
      <c r="I160" s="114">
        <f>[1]ΣΥΓΚΕΝΤΡΩΤΙΚΟΣ!E177</f>
        <v>2342850.2999999998</v>
      </c>
      <c r="J160" s="114">
        <f>[1]ΣΥΓΚΕΝΤΡΩΤΙΚΟΣ!E280</f>
        <v>1660325.33</v>
      </c>
      <c r="K160" s="114">
        <f>[1]ΣΥΓΚΕΝΤΡΩΤΙΚΟΣ!G73</f>
        <v>27437708.5</v>
      </c>
      <c r="L160" s="114">
        <f>[1]ΣΥΓΚΕΝΤΡΩΤΙΚΟΣ!G177</f>
        <v>6435950.9699999997</v>
      </c>
      <c r="M160" s="114">
        <f>[1]ΣΥΓΚΕΝΤΡΩΤΙΚΟΣ!G280</f>
        <v>3721936.76</v>
      </c>
      <c r="N160" s="114">
        <f>[1]ΣΥΓΚΕΝΤΡΩΤΙΚΟΣ!I73</f>
        <v>8181962.3500000006</v>
      </c>
      <c r="O160" s="114">
        <f>[1]ΣΥΓΚΕΝΤΡΩΤΙΚΟΣ!I177</f>
        <v>3207375.04</v>
      </c>
      <c r="P160" s="114">
        <f>[1]ΣΥΓΚΕΝΤΡΩΤΙΚΟΣ!I280</f>
        <v>1028899.1799999999</v>
      </c>
      <c r="Q160" s="114">
        <f>[1]ΣΥΓΚΕΝΤΡΩΤΙΚΟΣ!K73</f>
        <v>14890821.079999998</v>
      </c>
      <c r="R160" s="114">
        <f>[1]ΣΥΓΚΕΝΤΡΩΤΙΚΟΣ!K177</f>
        <v>4096197.05</v>
      </c>
      <c r="S160" s="114">
        <f>[1]ΣΥΓΚΕΝΤΡΩΤΙΚΟΣ!K280</f>
        <v>2258612.13</v>
      </c>
      <c r="T160" s="114">
        <f>[1]ΣΥΓΚΕΝΤΡΩΤΙΚΟΣ!M73</f>
        <v>6947166.6899999995</v>
      </c>
      <c r="U160" s="114">
        <f>[1]ΣΥΓΚΕΝΤΡΩΤΙΚΟΣ!M177</f>
        <v>2065899.5</v>
      </c>
      <c r="V160" s="114">
        <f>[1]ΣΥΓΚΕΝΤΡΩΤΙΚΟΣ!M280</f>
        <v>674467</v>
      </c>
      <c r="W160" s="114">
        <f>[1]ΣΥΓΚΕΝΤΡΩΤΙΚΟΣ!O73</f>
        <v>11346458.200000001</v>
      </c>
      <c r="X160" s="114">
        <f>[1]ΣΥΓΚΕΝΤΡΩΤΙΚΟΣ!O177</f>
        <v>2383898.31</v>
      </c>
      <c r="Y160" s="114">
        <f>[1]ΣΥΓΚΕΝΤΡΩΤΙΚΟΣ!O280</f>
        <v>1610436.9</v>
      </c>
      <c r="Z160" s="114">
        <f>[1]ΣΥΓΚΕΝΤΡΩΤΙΚΟΣ!Q73</f>
        <v>25847890.440000001</v>
      </c>
      <c r="AA160" s="114">
        <f>[1]ΣΥΓΚΕΝΤΡΩΤΙΚΟΣ!Q177</f>
        <v>3988176.22</v>
      </c>
      <c r="AB160" s="114">
        <f>[1]ΣΥΓΚΕΝΤΡΩΤΙΚΟΣ!Q280</f>
        <v>3488327.5100000002</v>
      </c>
      <c r="AC160" s="114">
        <f>[1]ΣΥΓΚΕΝΤΡΩΤΙΚΟΣ!S73</f>
        <v>0</v>
      </c>
      <c r="AD160" s="114">
        <f>[1]ΣΥΓΚΕΝΤΡΩΤΙΚΟΣ!S177</f>
        <v>0</v>
      </c>
      <c r="AE160" s="114">
        <f>[1]ΣΥΓΚΕΝΤΡΩΤΙΚΟΣ!S280</f>
        <v>0</v>
      </c>
      <c r="AF160" s="114">
        <f>[1]ΣΥΓΚΕΝΤΡΩΤΙΚΟΣ!U73</f>
        <v>1085606.25</v>
      </c>
      <c r="AG160" s="114">
        <f>[1]ΣΥΓΚΕΝΤΡΩΤΙΚΟΣ!U177</f>
        <v>1085606.25</v>
      </c>
      <c r="AH160" s="114">
        <f>[1]ΣΥΓΚΕΝΤΡΩΤΙΚΟΣ!U280</f>
        <v>165606.25</v>
      </c>
    </row>
    <row r="161" spans="1:34" hidden="1" x14ac:dyDescent="0.15">
      <c r="A161" s="97" t="str">
        <f>[1]ΣΥΓΚΕΝΤΡΩΤΙΚΟΣ!A74</f>
        <v>Κ. Μακεδονία</v>
      </c>
      <c r="B161" s="112">
        <f>[1]ΣΥΓΚΕΝΤΡΩΤΙΚΟΣ!B74</f>
        <v>818531526.29999995</v>
      </c>
      <c r="C161" s="112">
        <f>[1]ΣΥΓΚΕΝΤΡΩΤΙΚΟΣ!B178</f>
        <v>197354685.82999998</v>
      </c>
      <c r="D161" s="112">
        <f>[1]ΣΥΓΚΕΝΤΡΩΤΙΚΟΣ!B281</f>
        <v>94937772.570000008</v>
      </c>
      <c r="E161" s="112">
        <f>[1]ΣΥΓΚΕΝΤΡΩΤΙΚΟΣ!C74</f>
        <v>198673836.15999997</v>
      </c>
      <c r="F161" s="112">
        <f>[1]ΣΥΓΚΕΝΤΡΩΤΙΚΟΣ!C178</f>
        <v>42463694.590000004</v>
      </c>
      <c r="G161" s="112">
        <f>[1]ΣΥΓΚΕΝΤΡΩΤΙΚΟΣ!C281</f>
        <v>16547982.82</v>
      </c>
      <c r="H161" s="112">
        <f>[1]ΣΥΓΚΕΝΤΡΩΤΙΚΟΣ!E74</f>
        <v>115178607.24000001</v>
      </c>
      <c r="I161" s="112">
        <f>[1]ΣΥΓΚΕΝΤΡΩΤΙΚΟΣ!E178</f>
        <v>22388266.030000001</v>
      </c>
      <c r="J161" s="112">
        <f>[1]ΣΥΓΚΕΝΤΡΩΤΙΚΟΣ!E281</f>
        <v>14076226.619999995</v>
      </c>
      <c r="K161" s="112">
        <f>[1]ΣΥΓΚΕΝΤΡΩΤΙΚΟΣ!G74</f>
        <v>108255291.76000001</v>
      </c>
      <c r="L161" s="112">
        <f>[1]ΣΥΓΚΕΝΤΡΩΤΙΚΟΣ!G178</f>
        <v>23397201.550000001</v>
      </c>
      <c r="M161" s="112">
        <f>[1]ΣΥΓΚΕΝΤΡΩΤΙΚΟΣ!G281</f>
        <v>15082115.510000002</v>
      </c>
      <c r="N161" s="112">
        <f>[1]ΣΥΓΚΕΝΤΡΩΤΙΚΟΣ!I74</f>
        <v>70489583.839999989</v>
      </c>
      <c r="O161" s="112">
        <f>[1]ΣΥΓΚΕΝΤΡΩΤΙΚΟΣ!I178</f>
        <v>29190991.940000001</v>
      </c>
      <c r="P161" s="112">
        <f>[1]ΣΥΓΚΕΝΤΡΩΤΙΚΟΣ!I281</f>
        <v>11112934.25</v>
      </c>
      <c r="Q161" s="112">
        <f>[1]ΣΥΓΚΕΝΤΡΩΤΙΚΟΣ!K74</f>
        <v>107228481.15000002</v>
      </c>
      <c r="R161" s="112">
        <f>[1]ΣΥΓΚΕΝΤΡΩΤΙΚΟΣ!K178</f>
        <v>28106748.420000002</v>
      </c>
      <c r="S161" s="112">
        <f>[1]ΣΥΓΚΕΝΤΡΩΤΙΚΟΣ!K281</f>
        <v>11836847.250000002</v>
      </c>
      <c r="T161" s="112">
        <f>[1]ΣΥΓΚΕΝΤΡΩΤΙΚΟΣ!M74</f>
        <v>40118484.850000001</v>
      </c>
      <c r="U161" s="112">
        <f>[1]ΣΥΓΚΕΝΤΡΩΤΙΚΟΣ!M178</f>
        <v>14383194.609999999</v>
      </c>
      <c r="V161" s="112">
        <f>[1]ΣΥΓΚΕΝΤΡΩΤΙΚΟΣ!M281</f>
        <v>6076451.8900000006</v>
      </c>
      <c r="W161" s="112">
        <f>[1]ΣΥΓΚΕΝΤΡΩΤΙΚΟΣ!O74</f>
        <v>71297734.49000001</v>
      </c>
      <c r="X161" s="112">
        <f>[1]ΣΥΓΚΕΝΤΡΩΤΙΚΟΣ!O178</f>
        <v>17011504.079999998</v>
      </c>
      <c r="Y161" s="112">
        <f>[1]ΣΥΓΚΕΝΤΡΩΤΙΚΟΣ!O281</f>
        <v>7616681.0800000001</v>
      </c>
      <c r="Z161" s="112">
        <f>[1]ΣΥΓΚΕΝΤΡΩΤΙΚΟΣ!Q74</f>
        <v>104920050.56</v>
      </c>
      <c r="AA161" s="112">
        <f>[1]ΣΥΓΚΕΝΤΡΩΤΙΚΟΣ!Q178</f>
        <v>18043628.359999999</v>
      </c>
      <c r="AB161" s="112">
        <f>[1]ΣΥΓΚΕΝΤΡΩΤΙΚΟΣ!Q281</f>
        <v>12013283.150000002</v>
      </c>
      <c r="AC161" s="112">
        <f>[1]ΣΥΓΚΕΝΤΡΩΤΙΚΟΣ!S74</f>
        <v>0</v>
      </c>
      <c r="AD161" s="112">
        <f>[1]ΣΥΓΚΕΝΤΡΩΤΙΚΟΣ!S178</f>
        <v>0</v>
      </c>
      <c r="AE161" s="112">
        <f>[1]ΣΥΓΚΕΝΤΡΩΤΙΚΟΣ!S281</f>
        <v>0</v>
      </c>
      <c r="AF161" s="112">
        <f>[1]ΣΥΓΚΕΝΤΡΩΤΙΚΟΣ!U74</f>
        <v>2369456.25</v>
      </c>
      <c r="AG161" s="112">
        <f>[1]ΣΥΓΚΕΝΤΡΩΤΙΚΟΣ!U178</f>
        <v>2369456.25</v>
      </c>
      <c r="AH161" s="112">
        <f>[1]ΣΥΓΚΕΝΤΡΩΤΙΚΟΣ!U281</f>
        <v>575250</v>
      </c>
    </row>
    <row r="162" spans="1:34" hidden="1" x14ac:dyDescent="0.15">
      <c r="A162" s="97" t="str">
        <f>[1]ΣΥΓΚΕΝΤΡΩΤΙΚΟΣ!A75</f>
        <v>Θεσσαλία</v>
      </c>
      <c r="B162" s="112">
        <f>[1]ΣΥΓΚΕΝΤΡΩΤΙΚΟΣ!B75</f>
        <v>212928566.72000003</v>
      </c>
      <c r="C162" s="112">
        <f>[1]ΣΥΓΚΕΝΤΡΩΤΙΚΟΣ!B179</f>
        <v>45053507.119999997</v>
      </c>
      <c r="D162" s="112">
        <f>[1]ΣΥΓΚΕΝΤΡΩΤΙΚΟΣ!B282</f>
        <v>22369505.859999999</v>
      </c>
      <c r="E162" s="112">
        <f>[1]ΣΥΓΚΕΝΤΡΩΤΙΚΟΣ!C75</f>
        <v>95400626.010000005</v>
      </c>
      <c r="F162" s="112">
        <f>[1]ΣΥΓΚΕΝΤΡΩΤΙΚΟΣ!C179</f>
        <v>19389253.969999999</v>
      </c>
      <c r="G162" s="112">
        <f>[1]ΣΥΓΚΕΝΤΡΩΤΙΚΟΣ!C282</f>
        <v>8208831.04</v>
      </c>
      <c r="H162" s="112">
        <f>[1]ΣΥΓΚΕΝΤΡΩΤΙΚΟΣ!E75</f>
        <v>32769622.34</v>
      </c>
      <c r="I162" s="112">
        <f>[1]ΣΥΓΚΕΝΤΡΩΤΙΚΟΣ!E179</f>
        <v>6905429.0500000007</v>
      </c>
      <c r="J162" s="112">
        <f>[1]ΣΥΓΚΕΝΤΡΩΤΙΚΟΣ!E282</f>
        <v>5149925.6600000011</v>
      </c>
      <c r="K162" s="112">
        <f>[1]ΣΥΓΚΕΝΤΡΩΤΙΚΟΣ!G75</f>
        <v>16456917.350000001</v>
      </c>
      <c r="L162" s="112">
        <f>[1]ΣΥΓΚΕΝΤΡΩΤΙΚΟΣ!G179</f>
        <v>3013238.01</v>
      </c>
      <c r="M162" s="112">
        <f>[1]ΣΥΓΚΕΝΤΡΩΤΙΚΟΣ!G282</f>
        <v>1576958.2799999998</v>
      </c>
      <c r="N162" s="112">
        <f>[1]ΣΥΓΚΕΝΤΡΩΤΙΚΟΣ!I75</f>
        <v>6924790.3300000001</v>
      </c>
      <c r="O162" s="112">
        <f>[1]ΣΥΓΚΕΝΤΡΩΤΙΚΟΣ!I179</f>
        <v>3670130.94</v>
      </c>
      <c r="P162" s="112">
        <f>[1]ΣΥΓΚΕΝΤΡΩΤΙΚΟΣ!I282</f>
        <v>1191078.3199999998</v>
      </c>
      <c r="Q162" s="112">
        <f>[1]ΣΥΓΚΕΝΤΡΩΤΙΚΟΣ!K75</f>
        <v>17377601.919999998</v>
      </c>
      <c r="R162" s="112">
        <f>[1]ΣΥΓΚΕΝΤΡΩΤΙΚΟΣ!K179</f>
        <v>3528491.75</v>
      </c>
      <c r="S162" s="112">
        <f>[1]ΣΥΓΚΕΝΤΡΩΤΙΚΟΣ!K282</f>
        <v>2285078.13</v>
      </c>
      <c r="T162" s="112">
        <f>[1]ΣΥΓΚΕΝΤΡΩΤΙΚΟΣ!M75</f>
        <v>8931061.9000000004</v>
      </c>
      <c r="U162" s="112">
        <f>[1]ΣΥΓΚΕΝΤΡΩΤΙΚΟΣ!M179</f>
        <v>2919566.9</v>
      </c>
      <c r="V162" s="112">
        <f>[1]ΣΥΓΚΕΝΤΡΩΤΙΚΟΣ!M282</f>
        <v>824420</v>
      </c>
      <c r="W162" s="112">
        <f>[1]ΣΥΓΚΕΝΤΡΩΤΙΚΟΣ!O75</f>
        <v>12226142.819999998</v>
      </c>
      <c r="X162" s="112">
        <f>[1]ΣΥΓΚΕΝΤΡΩΤΙΚΟΣ!O179</f>
        <v>2073484.93</v>
      </c>
      <c r="Y162" s="112">
        <f>[1]ΣΥΓΚΕΝΤΡΩΤΙΚΟΣ!O282</f>
        <v>1295115.27</v>
      </c>
      <c r="Z162" s="112">
        <f>[1]ΣΥΓΚΕΝΤΡΩΤΙΚΟΣ!Q75</f>
        <v>22841804.050000001</v>
      </c>
      <c r="AA162" s="112">
        <f>[1]ΣΥΓΚΕΝΤΡΩΤΙΚΟΣ!Q179</f>
        <v>3553911.57</v>
      </c>
      <c r="AB162" s="112">
        <f>[1]ΣΥΓΚΕΝΤΡΩΤΙΚΟΣ!Q282</f>
        <v>1838099.16</v>
      </c>
      <c r="AC162" s="112">
        <f>[1]ΣΥΓΚΕΝΤΡΩΤΙΚΟΣ!S75</f>
        <v>0</v>
      </c>
      <c r="AD162" s="112">
        <f>[1]ΣΥΓΚΕΝΤΡΩΤΙΚΟΣ!S179</f>
        <v>0</v>
      </c>
      <c r="AE162" s="112">
        <f>[1]ΣΥΓΚΕΝΤΡΩΤΙΚΟΣ!S282</f>
        <v>0</v>
      </c>
      <c r="AF162" s="112">
        <f>[1]ΣΥΓΚΕΝΤΡΩΤΙΚΟΣ!U75</f>
        <v>0</v>
      </c>
      <c r="AG162" s="112">
        <f>[1]ΣΥΓΚΕΝΤΡΩΤΙΚΟΣ!U179</f>
        <v>0</v>
      </c>
      <c r="AH162" s="112">
        <f>[1]ΣΥΓΚΕΝΤΡΩΤΙΚΟΣ!U282</f>
        <v>0</v>
      </c>
    </row>
    <row r="163" spans="1:34" hidden="1" x14ac:dyDescent="0.15">
      <c r="A163" s="97" t="str">
        <f>[1]ΣΥΓΚΕΝΤΡΩΤΙΚΟΣ!A76</f>
        <v>Ήπειρος</v>
      </c>
      <c r="B163" s="112">
        <f>[1]ΣΥΓΚΕΝΤΡΩΤΙΚΟΣ!B76</f>
        <v>138430218.78999999</v>
      </c>
      <c r="C163" s="112">
        <f>[1]ΣΥΓΚΕΝΤΡΩΤΙΚΟΣ!B180</f>
        <v>30869584.890000004</v>
      </c>
      <c r="D163" s="112">
        <f>[1]ΣΥΓΚΕΝΤΡΩΤΙΚΟΣ!B283</f>
        <v>15504800.48</v>
      </c>
      <c r="E163" s="112">
        <f>[1]ΣΥΓΚΕΝΤΡΩΤΙΚΟΣ!C76</f>
        <v>26345430.699999999</v>
      </c>
      <c r="F163" s="112">
        <f>[1]ΣΥΓΚΕΝΤΡΩΤΙΚΟΣ!C180</f>
        <v>6161329.5299999993</v>
      </c>
      <c r="G163" s="112">
        <f>[1]ΣΥΓΚΕΝΤΡΩΤΙΚΟΣ!C283</f>
        <v>4134035.31</v>
      </c>
      <c r="H163" s="112">
        <f>[1]ΣΥΓΚΕΝΤΡΩΤΙΚΟΣ!E76</f>
        <v>35486068.82</v>
      </c>
      <c r="I163" s="112">
        <f>[1]ΣΥΓΚΕΝΤΡΩΤΙΚΟΣ!E180</f>
        <v>6189942.3099999996</v>
      </c>
      <c r="J163" s="112">
        <f>[1]ΣΥΓΚΕΝΤΡΩΤΙΚΟΣ!E283</f>
        <v>2465343.35</v>
      </c>
      <c r="K163" s="112">
        <f>[1]ΣΥΓΚΕΝΤΡΩΤΙΚΟΣ!G76</f>
        <v>19723728.979999997</v>
      </c>
      <c r="L163" s="112">
        <f>[1]ΣΥΓΚΕΝΤΡΩΤΙΚΟΣ!G180</f>
        <v>3798466.9</v>
      </c>
      <c r="M163" s="112">
        <f>[1]ΣΥΓΚΕΝΤΡΩΤΙΚΟΣ!G283</f>
        <v>2912131.9000000004</v>
      </c>
      <c r="N163" s="112">
        <f>[1]ΣΥΓΚΕΝΤΡΩΤΙΚΟΣ!I76</f>
        <v>3973610.9600000004</v>
      </c>
      <c r="O163" s="112">
        <f>[1]ΣΥΓΚΕΝΤΡΩΤΙΚΟΣ!I180</f>
        <v>1488023.75</v>
      </c>
      <c r="P163" s="112">
        <f>[1]ΣΥΓΚΕΝΤΡΩΤΙΚΟΣ!I283</f>
        <v>58950.1</v>
      </c>
      <c r="Q163" s="112">
        <f>[1]ΣΥΓΚΕΝΤΡΩΤΙΚΟΣ!K76</f>
        <v>7825461.3300000001</v>
      </c>
      <c r="R163" s="112">
        <f>[1]ΣΥΓΚΕΝΤΡΩΤΙΚΟΣ!K180</f>
        <v>1612994.76</v>
      </c>
      <c r="S163" s="112">
        <f>[1]ΣΥΓΚΕΝΤΡΩΤΙΚΟΣ!K283</f>
        <v>235000</v>
      </c>
      <c r="T163" s="112">
        <f>[1]ΣΥΓΚΕΝΤΡΩΤΙΚΟΣ!M76</f>
        <v>3643138.07</v>
      </c>
      <c r="U163" s="112">
        <f>[1]ΣΥΓΚΕΝΤΡΩΤΙΚΟΣ!M180</f>
        <v>1597851.5</v>
      </c>
      <c r="V163" s="112">
        <f>[1]ΣΥΓΚΕΝΤΡΩΤΙΚΟΣ!M283</f>
        <v>288561.5</v>
      </c>
      <c r="W163" s="112">
        <f>[1]ΣΥΓΚΕΝΤΡΩΤΙΚΟΣ!O76</f>
        <v>18288305.920000002</v>
      </c>
      <c r="X163" s="112">
        <f>[1]ΣΥΓΚΕΝΤΡΩΤΙΚΟΣ!O180</f>
        <v>5907582.1900000004</v>
      </c>
      <c r="Y163" s="112">
        <f>[1]ΣΥΓΚΕΝΤΡΩΤΙΚΟΣ!O283</f>
        <v>2401440.7800000003</v>
      </c>
      <c r="Z163" s="112">
        <f>[1]ΣΥΓΚΕΝΤΡΩΤΙΚΟΣ!Q76</f>
        <v>22091224.009999998</v>
      </c>
      <c r="AA163" s="112">
        <f>[1]ΣΥΓΚΕΝΤΡΩΤΙΚΟΣ!Q180</f>
        <v>3060143.95</v>
      </c>
      <c r="AB163" s="112">
        <f>[1]ΣΥΓΚΕΝΤΡΩΤΙΚΟΣ!Q283</f>
        <v>3009337.54</v>
      </c>
      <c r="AC163" s="112">
        <f>[1]ΣΥΓΚΕΝΤΡΩΤΙΚΟΣ!S76</f>
        <v>0</v>
      </c>
      <c r="AD163" s="112">
        <f>[1]ΣΥΓΚΕΝΤΡΩΤΙΚΟΣ!S180</f>
        <v>0</v>
      </c>
      <c r="AE163" s="112">
        <f>[1]ΣΥΓΚΕΝΤΡΩΤΙΚΟΣ!S283</f>
        <v>0</v>
      </c>
      <c r="AF163" s="112">
        <f>[1]ΣΥΓΚΕΝΤΡΩΤΙΚΟΣ!U76</f>
        <v>1053250</v>
      </c>
      <c r="AG163" s="112">
        <f>[1]ΣΥΓΚΕΝΤΡΩΤΙΚΟΣ!U180</f>
        <v>1053250</v>
      </c>
      <c r="AH163" s="112">
        <f>[1]ΣΥΓΚΕΝΤΡΩΤΙΚΟΣ!U283</f>
        <v>0</v>
      </c>
    </row>
    <row r="164" spans="1:34" hidden="1" x14ac:dyDescent="0.15">
      <c r="A164" s="97" t="str">
        <f>[1]ΣΥΓΚΕΝΤΡΩΤΙΚΟΣ!A77</f>
        <v>Δ. Ελλάδα</v>
      </c>
      <c r="B164" s="112">
        <f>[1]ΣΥΓΚΕΝΤΡΩΤΙΚΟΣ!B77</f>
        <v>279603642.85000002</v>
      </c>
      <c r="C164" s="112">
        <f>[1]ΣΥΓΚΕΝΤΡΩΤΙΚΟΣ!B181</f>
        <v>76355442.76000002</v>
      </c>
      <c r="D164" s="112">
        <f>[1]ΣΥΓΚΕΝΤΡΩΤΙΚΟΣ!B284</f>
        <v>33219331.460000001</v>
      </c>
      <c r="E164" s="112">
        <f>[1]ΣΥΓΚΕΝΤΡΩΤΙΚΟΣ!C77</f>
        <v>49280167.650000006</v>
      </c>
      <c r="F164" s="112">
        <f>[1]ΣΥΓΚΕΝΤΡΩΤΙΚΟΣ!C181</f>
        <v>11171685.560000001</v>
      </c>
      <c r="G164" s="112">
        <f>[1]ΣΥΓΚΕΝΤΡΩΤΙΚΟΣ!C284</f>
        <v>5310905.7199999988</v>
      </c>
      <c r="H164" s="112">
        <f>[1]ΣΥΓΚΕΝΤΡΩΤΙΚΟΣ!E77</f>
        <v>39015072.450000003</v>
      </c>
      <c r="I164" s="112">
        <f>[1]ΣΥΓΚΕΝΤΡΩΤΙΚΟΣ!E181</f>
        <v>8091586.9000000004</v>
      </c>
      <c r="J164" s="112">
        <f>[1]ΣΥΓΚΕΝΤΡΩΤΙΚΟΣ!E284</f>
        <v>3952020.5500000003</v>
      </c>
      <c r="K164" s="112">
        <f>[1]ΣΥΓΚΕΝΤΡΩΤΙΚΟΣ!G77</f>
        <v>55022508.289999999</v>
      </c>
      <c r="L164" s="112">
        <f>[1]ΣΥΓΚΕΝΤΡΩΤΙΚΟΣ!G181</f>
        <v>15255676.539999999</v>
      </c>
      <c r="M164" s="112">
        <f>[1]ΣΥΓΚΕΝΤΡΩΤΙΚΟΣ!G284</f>
        <v>7549133.6799999997</v>
      </c>
      <c r="N164" s="112">
        <f>[1]ΣΥΓΚΕΝΤΡΩΤΙΚΟΣ!I77</f>
        <v>27330544.5</v>
      </c>
      <c r="O164" s="112">
        <f>[1]ΣΥΓΚΕΝΤΡΩΤΙΚΟΣ!I181</f>
        <v>12808702.620000001</v>
      </c>
      <c r="P164" s="112">
        <f>[1]ΣΥΓΚΕΝΤΡΩΤΙΚΟΣ!I284</f>
        <v>4511139.03</v>
      </c>
      <c r="Q164" s="112">
        <f>[1]ΣΥΓΚΕΝΤΡΩΤΙΚΟΣ!K77</f>
        <v>25722497.759999998</v>
      </c>
      <c r="R164" s="112">
        <f>[1]ΣΥΓΚΕΝΤΡΩΤΙΚΟΣ!K181</f>
        <v>7596799.5800000001</v>
      </c>
      <c r="S164" s="112">
        <f>[1]ΣΥΓΚΕΝΤΡΩΤΙΚΟΣ!K284</f>
        <v>2797511.41</v>
      </c>
      <c r="T164" s="112">
        <f>[1]ΣΥΓΚΕΝΤΡΩΤΙΚΟΣ!M77</f>
        <v>12618271.75</v>
      </c>
      <c r="U164" s="112">
        <f>[1]ΣΥΓΚΕΝΤΡΩΤΙΚΟΣ!M181</f>
        <v>4005327.95</v>
      </c>
      <c r="V164" s="112">
        <f>[1]ΣΥΓΚΕΝΤΡΩΤΙΚΟΣ!M284</f>
        <v>1164240.5</v>
      </c>
      <c r="W164" s="112">
        <f>[1]ΣΥΓΚΕΝΤΡΩΤΙΚΟΣ!O77</f>
        <v>34073071.18</v>
      </c>
      <c r="X164" s="112">
        <f>[1]ΣΥΓΚΕΝΤΡΩΤΙΚΟΣ!O181</f>
        <v>8236336.04</v>
      </c>
      <c r="Y164" s="112">
        <f>[1]ΣΥΓΚΕΝΤΡΩΤΙΚΟΣ!O284</f>
        <v>3517920.7799999993</v>
      </c>
      <c r="Z164" s="112">
        <f>[1]ΣΥΓΚΕΝΤΡΩΤΙΚΟΣ!Q77</f>
        <v>34157021.770000003</v>
      </c>
      <c r="AA164" s="112">
        <f>[1]ΣΥΓΚΕΝΤΡΩΤΙΚΟΣ!Q181</f>
        <v>7154215.0700000003</v>
      </c>
      <c r="AB164" s="112">
        <f>[1]ΣΥΓΚΕΝΤΡΩΤΙΚΟΣ!Q284</f>
        <v>4045972.29</v>
      </c>
      <c r="AC164" s="112">
        <f>[1]ΣΥΓΚΕΝΤΡΩΤΙΚΟΣ!S77</f>
        <v>0</v>
      </c>
      <c r="AD164" s="112">
        <f>[1]ΣΥΓΚΕΝΤΡΩΤΙΚΟΣ!S181</f>
        <v>0</v>
      </c>
      <c r="AE164" s="112">
        <f>[1]ΣΥΓΚΕΝΤΡΩΤΙΚΟΣ!S284</f>
        <v>0</v>
      </c>
      <c r="AF164" s="112">
        <f>[1]ΣΥΓΚΕΝΤΡΩΤΙΚΟΣ!U77</f>
        <v>2384487.5</v>
      </c>
      <c r="AG164" s="112">
        <f>[1]ΣΥΓΚΕΝΤΡΩΤΙΚΟΣ!U181</f>
        <v>2035112.5</v>
      </c>
      <c r="AH164" s="112">
        <f>[1]ΣΥΓΚΕΝΤΡΩΤΙΚΟΣ!U284</f>
        <v>370487.5</v>
      </c>
    </row>
    <row r="165" spans="1:34" hidden="1" x14ac:dyDescent="0.15">
      <c r="A165" s="97" t="str">
        <f>[1]ΣΥΓΚΕΝΤΡΩΤΙΚΟΣ!A78</f>
        <v>ΕΔΚ (Α κύκλος) - ΛΑΠ</v>
      </c>
      <c r="B165" s="112">
        <f>[1]ΣΥΓΚΕΝΤΡΩΤΙΚΟΣ!B78</f>
        <v>596429199.77999997</v>
      </c>
      <c r="C165" s="112">
        <f>[1]ΣΥΓΚΕΝΤΡΩΤΙΚΟΣ!B182</f>
        <v>329219590.38</v>
      </c>
      <c r="D165" s="112">
        <f>[1]ΣΥΓΚΕΝΤΡΩΤΙΚΟΣ!B285</f>
        <v>158640778.99000001</v>
      </c>
      <c r="E165" s="112">
        <f>[1]ΣΥΓΚΕΝΤΡΩΤΙΚΟΣ!C78</f>
        <v>153346972.55000001</v>
      </c>
      <c r="F165" s="112">
        <f>[1]ΣΥΓΚΕΝΤΡΩΤΙΚΟΣ!C182</f>
        <v>76139926.419999987</v>
      </c>
      <c r="G165" s="112">
        <f>[1]ΣΥΓΚΕΝΤΡΩΤΙΚΟΣ!C285</f>
        <v>32148747.23</v>
      </c>
      <c r="H165" s="112">
        <f>[1]ΣΥΓΚΕΝΤΡΩΤΙΚΟΣ!E78</f>
        <v>99759362</v>
      </c>
      <c r="I165" s="112">
        <f>[1]ΣΥΓΚΕΝΤΡΩΤΙΚΟΣ!E182</f>
        <v>43658862.18</v>
      </c>
      <c r="J165" s="112">
        <f>[1]ΣΥΓΚΕΝΤΡΩΤΙΚΟΣ!E285</f>
        <v>25295309.609999999</v>
      </c>
      <c r="K165" s="112">
        <f>[1]ΣΥΓΚΕΝΤΡΩΤΙΚΟΣ!G78</f>
        <v>98735339.419999987</v>
      </c>
      <c r="L165" s="112">
        <f>[1]ΣΥΓΚΕΝΤΡΩΤΙΚΟΣ!G182</f>
        <v>48834081.359999999</v>
      </c>
      <c r="M165" s="112">
        <f>[1]ΣΥΓΚΕΝΤΡΩΤΙΚΟΣ!G285</f>
        <v>28955057.359999999</v>
      </c>
      <c r="N165" s="112">
        <f>[1]ΣΥΓΚΕΝΤΡΩΤΙΚΟΣ!I78</f>
        <v>49746826.140000001</v>
      </c>
      <c r="O165" s="112">
        <f>[1]ΣΥΓΚΕΝΤΡΩΤΙΚΟΣ!I182</f>
        <v>34120738.859999999</v>
      </c>
      <c r="P165" s="112">
        <f>[1]ΣΥΓΚΕΝΤΡΩΤΙΚΟΣ!I285</f>
        <v>14522839.229999999</v>
      </c>
      <c r="Q165" s="112">
        <f>[1]ΣΥΓΚΕΝΤΡΩΤΙΚΟΣ!K78</f>
        <v>67722264.200000003</v>
      </c>
      <c r="R165" s="112">
        <f>[1]ΣΥΓΚΕΝΤΡΩΤΙΚΟΣ!K182</f>
        <v>38214950.960000001</v>
      </c>
      <c r="S165" s="112">
        <f>[1]ΣΥΓΚΕΝΤΡΩΤΙΚΟΣ!K285</f>
        <v>17326426.450000003</v>
      </c>
      <c r="T165" s="112">
        <f>[1]ΣΥΓΚΕΝΤΡΩΤΙΚΟΣ!M78</f>
        <v>23866500.509999998</v>
      </c>
      <c r="U165" s="112">
        <f>[1]ΣΥΓΚΕΝΤΡΩΤΙΚΟΣ!M182</f>
        <v>22776860.509999998</v>
      </c>
      <c r="V165" s="112">
        <f>[1]ΣΥΓΚΕΝΤΡΩΤΙΚΟΣ!M285</f>
        <v>8430310.8900000006</v>
      </c>
      <c r="W165" s="112">
        <f>[1]ΣΥΓΚΕΝΤΡΩΤΙΚΟΣ!O78</f>
        <v>45419241.93</v>
      </c>
      <c r="X165" s="112">
        <f>[1]ΣΥΓΚΕΝΤΡΩΤΙΚΟΣ!O182</f>
        <v>32861410.800000001</v>
      </c>
      <c r="Y165" s="112">
        <f>[1]ΣΥΓΚΕΝΤΡΩΤΙΚΟΣ!O285</f>
        <v>12110916.790000001</v>
      </c>
      <c r="Z165" s="112">
        <f>[1]ΣΥΓΚΕΝΤΡΩΤΙΚΟΣ!Q78</f>
        <v>57832693.030000001</v>
      </c>
      <c r="AA165" s="112">
        <f>[1]ΣΥΓΚΕΝΤΡΩΤΙΚΟΣ!Q182</f>
        <v>32612759.289999999</v>
      </c>
      <c r="AB165" s="112">
        <f>[1]ΣΥΓΚΕΝΤΡΩΤΙΚΟΣ!Q285</f>
        <v>19851171.43</v>
      </c>
      <c r="AC165" s="112">
        <f>[1]ΣΥΓΚΕΝΤΡΩΤΙΚΟΣ!S78</f>
        <v>0</v>
      </c>
      <c r="AD165" s="112">
        <f>[1]ΣΥΓΚΕΝΤΡΩΤΙΚΟΣ!S182</f>
        <v>0</v>
      </c>
      <c r="AE165" s="112">
        <f>[1]ΣΥΓΚΕΝΤΡΩΤΙΚΟΣ!S285</f>
        <v>0</v>
      </c>
      <c r="AF165" s="112">
        <f>[1]ΣΥΓΚΕΝΤΡΩΤΙΚΟΣ!U78</f>
        <v>0</v>
      </c>
      <c r="AG165" s="112">
        <f>[1]ΣΥΓΚΕΝΤΡΩΤΙΚΟΣ!U182</f>
        <v>0</v>
      </c>
      <c r="AH165" s="112">
        <f>[1]ΣΥΓΚΕΝΤΡΩΤΙΚΟΣ!U285</f>
        <v>0</v>
      </c>
    </row>
    <row r="166" spans="1:34" hidden="1" x14ac:dyDescent="0.15">
      <c r="A166" s="97" t="str">
        <f>[1]ΣΥΓΚΕΝΤΡΩΤΙΚΟΣ!A79</f>
        <v>Ανατ. Μακεδονία &amp; Θράκη</v>
      </c>
      <c r="B166" s="112">
        <f>[1]ΣΥΓΚΕΝΤΡΩΤΙΚΟΣ!B79</f>
        <v>51618365.189999998</v>
      </c>
      <c r="C166" s="112">
        <f>[1]ΣΥΓΚΕΝΤΡΩΤΙΚΟΣ!B183</f>
        <v>28141741.349999998</v>
      </c>
      <c r="D166" s="112">
        <f>[1]ΣΥΓΚΕΝΤΡΩΤΙΚΟΣ!B286</f>
        <v>14796396.919999998</v>
      </c>
      <c r="E166" s="112">
        <f>[1]ΣΥΓΚΕΝΤΡΩΤΙΚΟΣ!C79</f>
        <v>11363813.67</v>
      </c>
      <c r="F166" s="112">
        <f>[1]ΣΥΓΚΕΝΤΡΩΤΙΚΟΣ!C183</f>
        <v>5799743.71</v>
      </c>
      <c r="G166" s="112">
        <f>[1]ΣΥΓΚΕΝΤΡΩΤΙΚΟΣ!C286</f>
        <v>2543532.09</v>
      </c>
      <c r="H166" s="112">
        <f>[1]ΣΥΓΚΕΝΤΡΩΤΙΚΟΣ!E79</f>
        <v>6547522.3399999999</v>
      </c>
      <c r="I166" s="112">
        <f>[1]ΣΥΓΚΕΝΤΡΩΤΙΚΟΣ!E183</f>
        <v>2119100.2999999998</v>
      </c>
      <c r="J166" s="112">
        <f>[1]ΣΥΓΚΕΝΤΡΩΤΙΚΟΣ!E286</f>
        <v>1436575.33</v>
      </c>
      <c r="K166" s="112">
        <f>[1]ΣΥΓΚΕΝΤΡΩΤΙΚΟΣ!G79</f>
        <v>11427092.76</v>
      </c>
      <c r="L166" s="112">
        <f>[1]ΣΥΓΚΕΝΤΡΩΤΙΚΟΣ!G183</f>
        <v>6323192.2199999997</v>
      </c>
      <c r="M166" s="112">
        <f>[1]ΣΥΓΚΕΝΤΡΩΤΙΚΟΣ!G286</f>
        <v>3488156.76</v>
      </c>
      <c r="N166" s="112">
        <f>[1]ΣΥΓΚΕΝΤΡΩΤΙΚΟΣ!I79</f>
        <v>3269677.67</v>
      </c>
      <c r="O166" s="112">
        <f>[1]ΣΥΓΚΕΝΤΡΩΤΙΚΟΣ!I183</f>
        <v>2766851.47</v>
      </c>
      <c r="P166" s="112">
        <f>[1]ΣΥΓΚΕΝΤΡΩΤΙΚΟΣ!I286</f>
        <v>1028899.1799999999</v>
      </c>
      <c r="Q166" s="112">
        <f>[1]ΣΥΓΚΕΝΤΡΩΤΙΚΟΣ!K79</f>
        <v>6075351.2699999996</v>
      </c>
      <c r="R166" s="112">
        <f>[1]ΣΥΓΚΕΝΤΡΩΤΙΚΟΣ!K183</f>
        <v>3537982.55</v>
      </c>
      <c r="S166" s="112">
        <f>[1]ΣΥΓΚΕΝΤΡΩΤΙΚΟΣ!K286</f>
        <v>2138612.13</v>
      </c>
      <c r="T166" s="112">
        <f>[1]ΣΥΓΚΕΝΤΡΩΤΙΚΟΣ!M79</f>
        <v>2195899.5</v>
      </c>
      <c r="U166" s="112">
        <f>[1]ΣΥΓΚΕΝΤΡΩΤΙΚΟΣ!M183</f>
        <v>2065899.5</v>
      </c>
      <c r="V166" s="112">
        <f>[1]ΣΥΓΚΕΝΤΡΩΤΙΚΟΣ!M286</f>
        <v>674467</v>
      </c>
      <c r="W166" s="112">
        <f>[1]ΣΥΓΚΕΝΤΡΩΤΙΚΟΣ!O79</f>
        <v>2187798.31</v>
      </c>
      <c r="X166" s="112">
        <f>[1]ΣΥΓΚΕΝΤΡΩΤΙΚΟΣ!O183</f>
        <v>1994223.31</v>
      </c>
      <c r="Y166" s="112">
        <f>[1]ΣΥΓΚΕΝΤΡΩΤΙΚΟΣ!O286</f>
        <v>941543.65</v>
      </c>
      <c r="Z166" s="112">
        <f>[1]ΣΥΓΚΕΝΤΡΩΤΙΚΟΣ!Q79</f>
        <v>8551209.6699999999</v>
      </c>
      <c r="AA166" s="112">
        <f>[1]ΣΥΓΚΕΝΤΡΩΤΙΚΟΣ!Q183</f>
        <v>3534748.29</v>
      </c>
      <c r="AB166" s="112">
        <f>[1]ΣΥΓΚΕΝΤΡΩΤΙΚΟΣ!Q286</f>
        <v>2544610.7800000003</v>
      </c>
      <c r="AC166" s="112">
        <f>[1]ΣΥΓΚΕΝΤΡΩΤΙΚΟΣ!S79</f>
        <v>0</v>
      </c>
      <c r="AD166" s="112">
        <f>[1]ΣΥΓΚΕΝΤΡΩΤΙΚΟΣ!S183</f>
        <v>0</v>
      </c>
      <c r="AE166" s="112">
        <f>[1]ΣΥΓΚΕΝΤΡΩΤΙΚΟΣ!S286</f>
        <v>0</v>
      </c>
      <c r="AF166" s="112">
        <f>[1]ΣΥΓΚΕΝΤΡΩΤΙΚΟΣ!U79</f>
        <v>0</v>
      </c>
      <c r="AG166" s="112">
        <f>[1]ΣΥΓΚΕΝΤΡΩΤΙΚΟΣ!U183</f>
        <v>0</v>
      </c>
      <c r="AH166" s="112">
        <f>[1]ΣΥΓΚΕΝΤΡΩΤΙΚΟΣ!U286</f>
        <v>0</v>
      </c>
    </row>
    <row r="167" spans="1:34" hidden="1" x14ac:dyDescent="0.15">
      <c r="A167" s="97" t="str">
        <f>[1]ΣΥΓΚΕΝΤΡΩΤΙΚΟΣ!A80</f>
        <v>Κ. Μακεδονία</v>
      </c>
      <c r="B167" s="112">
        <f>[1]ΣΥΓΚΕΝΤΡΩΤΙΚΟΣ!B80</f>
        <v>299520073.64999998</v>
      </c>
      <c r="C167" s="112">
        <f>[1]ΣΥΓΚΕΝΤΡΩΤΙΚΟΣ!B184</f>
        <v>170637211.66000003</v>
      </c>
      <c r="D167" s="112">
        <f>[1]ΣΥΓΚΕΝΤΡΩΤΙΚΟΣ!B287</f>
        <v>83902634.939999998</v>
      </c>
      <c r="E167" s="112">
        <f>[1]ΣΥΓΚΕΝΤΡΩΤΙΚΟΣ!C80</f>
        <v>77168636.480000004</v>
      </c>
      <c r="F167" s="112">
        <f>[1]ΣΥΓΚΕΝΤΡΩΤΙΚΟΣ!C184</f>
        <v>37905183.380000003</v>
      </c>
      <c r="G167" s="112">
        <f>[1]ΣΥΓΚΕΝΤΡΩΤΙΚΟΣ!C287</f>
        <v>15327703.200000001</v>
      </c>
      <c r="H167" s="112">
        <f>[1]ΣΥΓΚΕΝΤΡΩΤΙΚΟΣ!E80</f>
        <v>46090108.43</v>
      </c>
      <c r="I167" s="112">
        <f>[1]ΣΥΓΚΕΝΤΡΩΤΙΚΟΣ!E184</f>
        <v>20970803.52</v>
      </c>
      <c r="J167" s="112">
        <f>[1]ΣΥΓΚΕΝΤΡΩΤΙΚΟΣ!E287</f>
        <v>12843564.619999995</v>
      </c>
      <c r="K167" s="112">
        <f>[1]ΣΥΓΚΕΝΤΡΩΤΙΚΟΣ!G80</f>
        <v>44502178.619999997</v>
      </c>
      <c r="L167" s="112">
        <f>[1]ΣΥΓΚΕΝΤΡΩΤΙΚΟΣ!G184</f>
        <v>21350722.690000001</v>
      </c>
      <c r="M167" s="112">
        <f>[1]ΣΥΓΚΕΝΤΡΩΤΙΚΟΣ!G287</f>
        <v>13804217.240000002</v>
      </c>
      <c r="N167" s="112">
        <f>[1]ΣΥΓΚΕΝΤΡΩΤΙΚΟΣ!I80</f>
        <v>30729156.670000002</v>
      </c>
      <c r="O167" s="112">
        <f>[1]ΣΥΓΚΕΝΤΡΩΤΙΚΟΣ!I184</f>
        <v>20699770.940000001</v>
      </c>
      <c r="P167" s="112">
        <f>[1]ΣΥΓΚΕΝΤΡΩΤΙΚΟΣ!I287</f>
        <v>9990275.7899999991</v>
      </c>
      <c r="Q167" s="112">
        <f>[1]ΣΥΓΚΕΝΤΡΩΤΙΚΟΣ!K80</f>
        <v>40611534.780000001</v>
      </c>
      <c r="R167" s="112">
        <f>[1]ΣΥΓΚΕΝΤΡΩΤΙΚΟΣ!K184</f>
        <v>24540641.98</v>
      </c>
      <c r="S167" s="112">
        <f>[1]ΣΥΓΚΕΝΤΡΩΤΙΚΟΣ!K287</f>
        <v>10773650.360000001</v>
      </c>
      <c r="T167" s="112">
        <f>[1]ΣΥΓΚΕΝΤΡΩΤΙΚΟΣ!M80</f>
        <v>13474962.16</v>
      </c>
      <c r="U167" s="112">
        <f>[1]ΣΥΓΚΕΝΤΡΩΤΙΚΟΣ!M184</f>
        <v>12611972.16</v>
      </c>
      <c r="V167" s="112">
        <f>[1]ΣΥΓΚΕΝΤΡΩΤΙΚΟΣ!M287</f>
        <v>5478621.8900000006</v>
      </c>
      <c r="W167" s="112">
        <f>[1]ΣΥΓΚΕΝΤΡΩΤΙΚΟΣ!O80</f>
        <v>22944006.699999999</v>
      </c>
      <c r="X167" s="112">
        <f>[1]ΣΥΓΚΕΝΤΡΩΤΙΚΟΣ!O184</f>
        <v>16466754.08</v>
      </c>
      <c r="Y167" s="112">
        <f>[1]ΣΥΓΚΕΝΤΡΩΤΙΚΟΣ!O287</f>
        <v>5460576.4000000004</v>
      </c>
      <c r="Z167" s="112">
        <f>[1]ΣΥΓΚΕΝΤΡΩΤΙΚΟΣ!Q80</f>
        <v>23999489.809999999</v>
      </c>
      <c r="AA167" s="112">
        <f>[1]ΣΥΓΚΕΝΤΡΩΤΙΚΟΣ!Q184</f>
        <v>16091362.91</v>
      </c>
      <c r="AB167" s="112">
        <f>[1]ΣΥΓΚΕΝΤΡΩΤΙΚΟΣ!Q287</f>
        <v>10224025.440000001</v>
      </c>
      <c r="AC167" s="112">
        <f>[1]ΣΥΓΚΕΝΤΡΩΤΙΚΟΣ!S80</f>
        <v>0</v>
      </c>
      <c r="AD167" s="112">
        <f>[1]ΣΥΓΚΕΝΤΡΩΤΙΚΟΣ!S184</f>
        <v>0</v>
      </c>
      <c r="AE167" s="112">
        <f>[1]ΣΥΓΚΕΝΤΡΩΤΙΚΟΣ!S287</f>
        <v>0</v>
      </c>
      <c r="AF167" s="112">
        <f>[1]ΣΥΓΚΕΝΤΡΩΤΙΚΟΣ!U80</f>
        <v>0</v>
      </c>
      <c r="AG167" s="112">
        <f>[1]ΣΥΓΚΕΝΤΡΩΤΙΚΟΣ!U184</f>
        <v>0</v>
      </c>
      <c r="AH167" s="112">
        <f>[1]ΣΥΓΚΕΝΤΡΩΤΙΚΟΣ!U287</f>
        <v>0</v>
      </c>
    </row>
    <row r="168" spans="1:34" hidden="1" x14ac:dyDescent="0.15">
      <c r="A168" s="97" t="str">
        <f>[1]ΣΥΓΚΕΝΤΡΩΤΙΚΟΣ!A81</f>
        <v>Θεσσαλία</v>
      </c>
      <c r="B168" s="112">
        <f>[1]ΣΥΓΚΕΝΤΡΩΤΙΚΟΣ!B81</f>
        <v>77189358.429999992</v>
      </c>
      <c r="C168" s="112">
        <f>[1]ΣΥΓΚΕΝΤΡΩΤΙΚΟΣ!B185</f>
        <v>40085879.719999999</v>
      </c>
      <c r="D168" s="112">
        <f>[1]ΣΥΓΚΕΝΤΡΩΤΙΚΟΣ!B288</f>
        <v>19451989.09</v>
      </c>
      <c r="E168" s="112">
        <f>[1]ΣΥΓΚΕΝΤΡΩΤΙΚΟΣ!C81</f>
        <v>33414509.199999999</v>
      </c>
      <c r="F168" s="112">
        <f>[1]ΣΥΓΚΕΝΤΡΩΤΙΚΟΣ!C185</f>
        <v>17445637.989999998</v>
      </c>
      <c r="G168" s="112">
        <f>[1]ΣΥΓΚΕΝΤΡΩΤΙΚΟΣ!C288</f>
        <v>6879111.6200000001</v>
      </c>
      <c r="H168" s="112">
        <f>[1]ΣΥΓΚΕΝΤΡΩΤΙΚΟΣ!E81</f>
        <v>13973249.869999999</v>
      </c>
      <c r="I168" s="112">
        <f>[1]ΣΥΓΚΕΝΤΡΩΤΙΚΟΣ!E185</f>
        <v>6600429.1500000004</v>
      </c>
      <c r="J168" s="112">
        <f>[1]ΣΥΓΚΕΝΤΡΩΤΙΚΟΣ!E288</f>
        <v>4844925.7600000007</v>
      </c>
      <c r="K168" s="112">
        <f>[1]ΣΥΓΚΕΝΤΡΩΤΙΚΟΣ!G81</f>
        <v>6776773.6200000001</v>
      </c>
      <c r="L168" s="112">
        <f>[1]ΣΥΓΚΕΝΤΡΩΤΙΚΟΣ!G185</f>
        <v>2689426.01</v>
      </c>
      <c r="M168" s="112">
        <f>[1]ΣΥΓΚΕΝΤΡΩΤΙΚΟΣ!G288</f>
        <v>1576958.2799999998</v>
      </c>
      <c r="N168" s="112">
        <f>[1]ΣΥΓΚΕΝΤΡΩΤΙΚΟΣ!I81</f>
        <v>4506206.96</v>
      </c>
      <c r="O168" s="112">
        <f>[1]ΣΥΓΚΕΝΤΡΩΤΙΚΟΣ!I185</f>
        <v>3249684.17</v>
      </c>
      <c r="P168" s="112">
        <f>[1]ΣΥΓΚΕΝΤΡΩΤΙΚΟΣ!I288</f>
        <v>1191078.3199999998</v>
      </c>
      <c r="Q168" s="112">
        <f>[1]ΣΥΓΚΕΝΤΡΩΤΙΚΟΣ!K81</f>
        <v>6537427.3700000001</v>
      </c>
      <c r="R168" s="112">
        <f>[1]ΣΥΓΚΕΝΤΡΩΤΙΚΟΣ!K185</f>
        <v>3280323.75</v>
      </c>
      <c r="S168" s="112">
        <f>[1]ΣΥΓΚΕΝΤΡΩΤΙΚΟΣ!K288</f>
        <v>1931425.05</v>
      </c>
      <c r="T168" s="112">
        <f>[1]ΣΥΓΚΕΝΤΡΩΤΙΚΟΣ!M81</f>
        <v>2532309.4</v>
      </c>
      <c r="U168" s="112">
        <f>[1]ΣΥΓΚΕΝΤΡΩΤΙΚΟΣ!M185</f>
        <v>2495809.4</v>
      </c>
      <c r="V168" s="112">
        <f>[1]ΣΥΓΚΕΝΤΡΩΤΙΚΟΣ!M288</f>
        <v>824420</v>
      </c>
      <c r="W168" s="112">
        <f>[1]ΣΥΓΚΕΝΤΡΩΤΙΚΟΣ!O81</f>
        <v>3078297.63</v>
      </c>
      <c r="X168" s="112">
        <f>[1]ΣΥΓΚΕΝΤΡΩΤΙΚΟΣ!O185</f>
        <v>1370655.18</v>
      </c>
      <c r="Y168" s="112">
        <f>[1]ΣΥΓΚΕΝΤΡΩΤΙΚΟΣ!O288</f>
        <v>614085.17999999993</v>
      </c>
      <c r="Z168" s="112">
        <f>[1]ΣΥΓΚΕΝΤΡΩΤΙΚΟΣ!Q81</f>
        <v>6370584.3799999999</v>
      </c>
      <c r="AA168" s="112">
        <f>[1]ΣΥΓΚΕΝΤΡΩΤΙΚΟΣ!Q185</f>
        <v>2953914.07</v>
      </c>
      <c r="AB168" s="112">
        <f>[1]ΣΥΓΚΕΝΤΡΩΤΙΚΟΣ!Q288</f>
        <v>1589984.88</v>
      </c>
      <c r="AC168" s="112">
        <f>[1]ΣΥΓΚΕΝΤΡΩΤΙΚΟΣ!S81</f>
        <v>0</v>
      </c>
      <c r="AD168" s="112">
        <f>[1]ΣΥΓΚΕΝΤΡΩΤΙΚΟΣ!S185</f>
        <v>0</v>
      </c>
      <c r="AE168" s="112">
        <f>[1]ΣΥΓΚΕΝΤΡΩΤΙΚΟΣ!S288</f>
        <v>0</v>
      </c>
      <c r="AF168" s="112">
        <f>[1]ΣΥΓΚΕΝΤΡΩΤΙΚΟΣ!U81</f>
        <v>0</v>
      </c>
      <c r="AG168" s="112">
        <f>[1]ΣΥΓΚΕΝΤΡΩΤΙΚΟΣ!U185</f>
        <v>0</v>
      </c>
      <c r="AH168" s="112">
        <f>[1]ΣΥΓΚΕΝΤΡΩΤΙΚΟΣ!U288</f>
        <v>0</v>
      </c>
    </row>
    <row r="169" spans="1:34" hidden="1" x14ac:dyDescent="0.15">
      <c r="A169" s="97" t="str">
        <f>[1]ΣΥΓΚΕΝΤΡΩΤΙΚΟΣ!A82</f>
        <v>Ήπειρος</v>
      </c>
      <c r="B169" s="112">
        <f>[1]ΣΥΓΚΕΝΤΡΩΤΙΚΟΣ!B82</f>
        <v>54612637.439999998</v>
      </c>
      <c r="C169" s="112">
        <f>[1]ΣΥΓΚΕΝΤΡΩΤΙΚΟΣ!B186</f>
        <v>27625642.870000001</v>
      </c>
      <c r="D169" s="112">
        <f>[1]ΣΥΓΚΕΝΤΡΩΤΙΚΟΣ!B289</f>
        <v>13472004.800000001</v>
      </c>
      <c r="E169" s="112">
        <f>[1]ΣΥΓΚΕΝΤΡΩΤΙΚΟΣ!C82</f>
        <v>12549099.73</v>
      </c>
      <c r="F169" s="112">
        <f>[1]ΣΥΓΚΕΝΤΡΩΤΙΚΟΣ!C186</f>
        <v>5386624.5199999996</v>
      </c>
      <c r="G169" s="112">
        <f>[1]ΣΥΓΚΕΝΤΡΩΤΙΚΟΣ!C289</f>
        <v>3548255.13</v>
      </c>
      <c r="H169" s="112">
        <f>[1]ΣΥΓΚΕΝΤΡΩΤΙΚΟΣ!E82</f>
        <v>15059296.109999999</v>
      </c>
      <c r="I169" s="112">
        <f>[1]ΣΥΓΚΕΝΤΡΩΤΙΚΟΣ!E186</f>
        <v>6189942.3099999996</v>
      </c>
      <c r="J169" s="112">
        <f>[1]ΣΥΓΚΕΝΤΡΩΤΙΚΟΣ!E289</f>
        <v>2318223.35</v>
      </c>
      <c r="K169" s="112">
        <f>[1]ΣΥΓΚΕΝΤΡΩΤΙΚΟΣ!G82</f>
        <v>8378631.4900000002</v>
      </c>
      <c r="L169" s="112">
        <f>[1]ΣΥΓΚΕΝΤΡΩΤΙΚΟΣ!G186</f>
        <v>3798466.9</v>
      </c>
      <c r="M169" s="112">
        <f>[1]ΣΥΓΚΕΝΤΡΩΤΙΚΟΣ!G289</f>
        <v>2912131.9000000004</v>
      </c>
      <c r="N169" s="112">
        <f>[1]ΣΥΓΚΕΝΤΡΩΤΙΚΟΣ!I82</f>
        <v>1164420.6499999999</v>
      </c>
      <c r="O169" s="112">
        <f>[1]ΣΥΓΚΕΝΤΡΩΤΙΚΟΣ!I186</f>
        <v>711400.65</v>
      </c>
      <c r="P169" s="112">
        <f>[1]ΣΥΓΚΕΝΤΡΩΤΙΚΟΣ!I289</f>
        <v>58950.1</v>
      </c>
      <c r="Q169" s="112">
        <f>[1]ΣΥΓΚΕΝΤΡΩΤΙΚΟΣ!K82</f>
        <v>3021659.41</v>
      </c>
      <c r="R169" s="112">
        <f>[1]ΣΥΓΚΕΝΤΡΩΤΙΚΟΣ!K186</f>
        <v>973630.85</v>
      </c>
      <c r="S169" s="112">
        <f>[1]ΣΥΓΚΕΝΤΡΩΤΙΚΟΣ!K289</f>
        <v>235000</v>
      </c>
      <c r="T169" s="112">
        <f>[1]ΣΥΓΚΕΝΤΡΩΤΙΚΟΣ!M82</f>
        <v>1597851.5</v>
      </c>
      <c r="U169" s="112">
        <f>[1]ΣΥΓΚΕΝΤΡΩΤΙΚΟΣ!M186</f>
        <v>1597851.5</v>
      </c>
      <c r="V169" s="112">
        <f>[1]ΣΥΓΚΕΝΤΡΩΤΙΚΟΣ!M289</f>
        <v>288561.5</v>
      </c>
      <c r="W169" s="112">
        <f>[1]ΣΥΓΚΕΝΤΡΩΤΙΚΟΣ!O82</f>
        <v>6052582.1900000004</v>
      </c>
      <c r="X169" s="112">
        <f>[1]ΣΥΓΚΕΝΤΡΩΤΙΚΟΣ!O186</f>
        <v>5907582.1900000004</v>
      </c>
      <c r="Y169" s="112">
        <f>[1]ΣΥΓΚΕΝΤΡΩΤΙΚΟΣ!O289</f>
        <v>2141440.7800000003</v>
      </c>
      <c r="Z169" s="112">
        <f>[1]ΣΥΓΚΕΝΤΡΩΤΙΚΟΣ!Q82</f>
        <v>6789096.3600000003</v>
      </c>
      <c r="AA169" s="112">
        <f>[1]ΣΥΓΚΕΝΤΡΩΤΙΚΟΣ!Q186</f>
        <v>3060143.95</v>
      </c>
      <c r="AB169" s="112">
        <f>[1]ΣΥΓΚΕΝΤΡΩΤΙΚΟΣ!Q289</f>
        <v>1969442.04</v>
      </c>
      <c r="AC169" s="112">
        <f>[1]ΣΥΓΚΕΝΤΡΩΤΙΚΟΣ!S82</f>
        <v>0</v>
      </c>
      <c r="AD169" s="112">
        <f>[1]ΣΥΓΚΕΝΤΡΩΤΙΚΟΣ!S186</f>
        <v>0</v>
      </c>
      <c r="AE169" s="112">
        <f>[1]ΣΥΓΚΕΝΤΡΩΤΙΚΟΣ!S289</f>
        <v>0</v>
      </c>
      <c r="AF169" s="112">
        <f>[1]ΣΥΓΚΕΝΤΡΩΤΙΚΟΣ!U82</f>
        <v>0</v>
      </c>
      <c r="AG169" s="112">
        <f>[1]ΣΥΓΚΕΝΤΡΩΤΙΚΟΣ!U186</f>
        <v>0</v>
      </c>
      <c r="AH169" s="112">
        <f>[1]ΣΥΓΚΕΝΤΡΩΤΙΚΟΣ!U289</f>
        <v>0</v>
      </c>
    </row>
    <row r="170" spans="1:34" hidden="1" x14ac:dyDescent="0.15">
      <c r="A170" s="97" t="str">
        <f>[1]ΣΥΓΚΕΝΤΡΩΤΙΚΟΣ!A83</f>
        <v>Δ. Ελλάδα</v>
      </c>
      <c r="B170" s="112">
        <f>[1]ΣΥΓΚΕΝΤΡΩΤΙΚΟΣ!B83</f>
        <v>113488765.07000001</v>
      </c>
      <c r="C170" s="112">
        <f>[1]ΣΥΓΚΕΝΤΡΩΤΙΚΟΣ!B187</f>
        <v>62729114.780000001</v>
      </c>
      <c r="D170" s="112">
        <f>[1]ΣΥΓΚΕΝΤΡΩΤΙΚΟΣ!B290</f>
        <v>27017753.240000002</v>
      </c>
      <c r="E170" s="112">
        <f>[1]ΣΥΓΚΕΝΤΡΩΤΙΚΟΣ!C83</f>
        <v>18850913.469999999</v>
      </c>
      <c r="F170" s="112">
        <f>[1]ΣΥΓΚΕΝΤΡΩΤΙΚΟΣ!C187</f>
        <v>9602736.8200000003</v>
      </c>
      <c r="G170" s="112">
        <f>[1]ΣΥΓΚΕΝΤΡΩΤΙΚΟΣ!C290</f>
        <v>3850145.19</v>
      </c>
      <c r="H170" s="112">
        <f>[1]ΣΥΓΚΕΝΤΡΩΤΙΚΟΣ!E83</f>
        <v>18089185.25</v>
      </c>
      <c r="I170" s="112">
        <f>[1]ΣΥΓΚΕΝΤΡΩΤΙΚΟΣ!E187</f>
        <v>7778586.9000000004</v>
      </c>
      <c r="J170" s="112">
        <f>[1]ΣΥΓΚΕΝΤΡΩΤΙΚΟΣ!E290</f>
        <v>3852020.5500000003</v>
      </c>
      <c r="K170" s="112">
        <f>[1]ΣΥΓΚΕΝΤΡΩΤΙΚΟΣ!G83</f>
        <v>27650662.93</v>
      </c>
      <c r="L170" s="112">
        <f>[1]ΣΥΓΚΕΝΤΡΩΤΙΚΟΣ!G187</f>
        <v>14672273.539999999</v>
      </c>
      <c r="M170" s="112">
        <f>[1]ΣΥΓΚΕΝΤΡΩΤΙΚΟΣ!G290</f>
        <v>7173593.1799999997</v>
      </c>
      <c r="N170" s="112">
        <f>[1]ΣΥΓΚΕΝΤΡΩΤΙΚΟΣ!I83</f>
        <v>10077364.189999999</v>
      </c>
      <c r="O170" s="112">
        <f>[1]ΣΥΓΚΕΝΤΡΩΤΙΚΟΣ!I187</f>
        <v>6693031.6299999999</v>
      </c>
      <c r="P170" s="112">
        <f>[1]ΣΥΓΚΕΝΤΡΩΤΙΚΟΣ!I290</f>
        <v>2253635.8400000003</v>
      </c>
      <c r="Q170" s="112">
        <f>[1]ΣΥΓΚΕΝΤΡΩΤΙΚΟΣ!K83</f>
        <v>11476291.369999999</v>
      </c>
      <c r="R170" s="112">
        <f>[1]ΣΥΓΚΕΝΤΡΩΤΙΚΟΣ!K187</f>
        <v>5882371.8300000001</v>
      </c>
      <c r="S170" s="112">
        <f>[1]ΣΥΓΚΕΝΤΡΩΤΙΚΟΣ!K290</f>
        <v>2247738.91</v>
      </c>
      <c r="T170" s="112">
        <f>[1]ΣΥΓΚΕΝΤΡΩΤΙΚΟΣ!M83</f>
        <v>4065477.95</v>
      </c>
      <c r="U170" s="112">
        <f>[1]ΣΥΓΚΕΝΤΡΩΤΙΚΟΣ!M187</f>
        <v>4005327.95</v>
      </c>
      <c r="V170" s="112">
        <f>[1]ΣΥΓΚΕΝΤΡΩΤΙΚΟΣ!M290</f>
        <v>1164240.5</v>
      </c>
      <c r="W170" s="112">
        <f>[1]ΣΥΓΚΕΝΤΡΩΤΙΚΟΣ!O83</f>
        <v>11156557.1</v>
      </c>
      <c r="X170" s="112">
        <f>[1]ΣΥΓΚΕΝΤΡΩΤΙΚΟΣ!O187</f>
        <v>7122196.04</v>
      </c>
      <c r="Y170" s="112">
        <f>[1]ΣΥΓΚΕΝΤΡΩΤΙΚΟΣ!O290</f>
        <v>2953270.7799999993</v>
      </c>
      <c r="Z170" s="112">
        <f>[1]ΣΥΓΚΕΝΤΡΩΤΙΚΟΣ!Q83</f>
        <v>12122312.810000001</v>
      </c>
      <c r="AA170" s="112">
        <f>[1]ΣΥΓΚΕΝΤΡΩΤΙΚΟΣ!Q187</f>
        <v>6972590.0700000003</v>
      </c>
      <c r="AB170" s="112">
        <f>[1]ΣΥΓΚΕΝΤΡΩΤΙΚΟΣ!Q290</f>
        <v>3523108.29</v>
      </c>
      <c r="AC170" s="112">
        <f>[1]ΣΥΓΚΕΝΤΡΩΤΙΚΟΣ!S83</f>
        <v>0</v>
      </c>
      <c r="AD170" s="112">
        <f>[1]ΣΥΓΚΕΝΤΡΩΤΙΚΟΣ!S187</f>
        <v>0</v>
      </c>
      <c r="AE170" s="112">
        <f>[1]ΣΥΓΚΕΝΤΡΩΤΙΚΟΣ!S290</f>
        <v>0</v>
      </c>
      <c r="AF170" s="112">
        <f>[1]ΣΥΓΚΕΝΤΡΩΤΙΚΟΣ!U83</f>
        <v>0</v>
      </c>
      <c r="AG170" s="112">
        <f>[1]ΣΥΓΚΕΝΤΡΩΤΙΚΟΣ!U187</f>
        <v>0</v>
      </c>
      <c r="AH170" s="112">
        <f>[1]ΣΥΓΚΕΝΤΡΩΤΙΚΟΣ!U290</f>
        <v>0</v>
      </c>
    </row>
    <row r="171" spans="1:34" hidden="1" x14ac:dyDescent="0.15">
      <c r="A171" s="97" t="str">
        <f>[1]ΣΥΓΚΕΝΤΡΩΤΙΚΟΣ!A84</f>
        <v>ΕΔΚ (Β κύκλος)- ΛΑΠ</v>
      </c>
      <c r="B171" s="112">
        <f>[1]ΣΥΓΚΕΝΤΡΩΤΙΚΟΣ!B84</f>
        <v>851435376.49000001</v>
      </c>
      <c r="C171" s="112">
        <f>[1]ΣΥΓΚΕΝΤΡΩΤΙΚΟΣ!B188</f>
        <v>120212658.52000001</v>
      </c>
      <c r="D171" s="112">
        <f>[1]ΣΥΓΚΕΝΤΡΩΤΙΚΟΣ!B291</f>
        <v>2419333.41</v>
      </c>
      <c r="E171" s="112">
        <f>[1]ΣΥΓΚΕΝΤΡΩΤΙΚΟΣ!C84</f>
        <v>221199488.71000001</v>
      </c>
      <c r="F171" s="112">
        <f>[1]ΣΥΓΚΕΝΤΡΩΤΙΚΟΣ!C188</f>
        <v>27218851.27</v>
      </c>
      <c r="G171" s="112">
        <f>[1]ΣΥΓΚΕΝΤΡΩΤΙΚΟΣ!C291</f>
        <v>45356.78</v>
      </c>
      <c r="H171" s="112">
        <f>[1]ΣΥΓΚΕΝΤΡΩΤΙΚΟΣ!E84</f>
        <v>135177193.62</v>
      </c>
      <c r="I171" s="112">
        <f>[1]ΣΥΓΚΕΝΤΡΩΤΙΚΟΣ!E188</f>
        <v>19452538.390000001</v>
      </c>
      <c r="J171" s="112">
        <f>[1]ΣΥΓΚΕΝΤΡΩΤΙΚΟΣ!E291</f>
        <v>292320</v>
      </c>
      <c r="K171" s="112">
        <f>[1]ΣΥΓΚΕΝΤΡΩΤΙΚΟΣ!G84</f>
        <v>124508120.83</v>
      </c>
      <c r="L171" s="112">
        <f>[1]ΣΥΓΚΕΝΤΡΩΤΙΚΟΣ!G188</f>
        <v>21873414.98</v>
      </c>
      <c r="M171" s="112">
        <f>[1]ΣΥΓΚΕΝΤΡΩΤΙΚΟΣ!G291</f>
        <v>1504032.9100000001</v>
      </c>
      <c r="N171" s="112">
        <f>[1]ΣΥΓΚΕΝΤΡΩΤΙΚΟΣ!I84</f>
        <v>44863899.309999987</v>
      </c>
      <c r="O171" s="112">
        <f>[1]ΣΥΓΚΕΝΤΡΩΤΙΚΟΣ!I188</f>
        <v>9900919.2400000002</v>
      </c>
      <c r="P171" s="112">
        <f>[1]ΣΥΓΚΕΝΤΡΩΤΙΚΟΣ!I291</f>
        <v>50000.3</v>
      </c>
      <c r="Q171" s="112">
        <f>[1]ΣΥΓΚΕΝΤΡΩΤΙΚΟΣ!K84</f>
        <v>97993528.440000027</v>
      </c>
      <c r="R171" s="112">
        <f>[1]ΣΥΓΚΕΝΤΡΩΤΙΚΟΣ!K188</f>
        <v>11317911.949999999</v>
      </c>
      <c r="S171" s="112">
        <f>[1]ΣΥΓΚΕΝΤΡΩΤΙΚΟΣ!K291</f>
        <v>253753.08</v>
      </c>
      <c r="T171" s="112">
        <f>[1]ΣΥΓΚΕΝΤΡΩΤΙΚΟΣ!M84</f>
        <v>46196642.799999997</v>
      </c>
      <c r="U171" s="112">
        <f>[1]ΣΥΓΚΕΝΤΡΩΤΙΚΟΣ!M188</f>
        <v>7692062.9100000001</v>
      </c>
      <c r="V171" s="112">
        <f>[1]ΣΥΓΚΕΝΤΡΩΤΙΚΟΣ!M291</f>
        <v>0</v>
      </c>
      <c r="W171" s="112">
        <f>[1]ΣΥΓΚΕΝΤΡΩΤΙΚΟΣ!O84</f>
        <v>71850262.620000005</v>
      </c>
      <c r="X171" s="112">
        <f>[1]ΣΥΓΚΕΝΤΡΩΤΙΚΟΣ!O188</f>
        <v>9206247.3200000003</v>
      </c>
      <c r="Y171" s="112">
        <f>[1]ΣΥΓΚΕΝΤΡΩΤΙΚΟΣ!O291</f>
        <v>0</v>
      </c>
      <c r="Z171" s="112">
        <f>[1]ΣΥΓΚΕΝΤΡΩΤΙΚΟΣ!Q84</f>
        <v>109646240.16000001</v>
      </c>
      <c r="AA171" s="112">
        <f>[1]ΣΥΓΚΕΝΤΡΩΤΙΚΟΣ!Q188</f>
        <v>13550712.460000001</v>
      </c>
      <c r="AB171" s="112">
        <f>[1]ΣΥΓΚΕΝΤΡΩΤΙΚΟΣ!Q291</f>
        <v>273870.34000000003</v>
      </c>
      <c r="AC171" s="112">
        <f>[1]ΣΥΓΚΕΝΤΡΩΤΙΚΟΣ!S84</f>
        <v>0</v>
      </c>
      <c r="AD171" s="112">
        <f>[1]ΣΥΓΚΕΝΤΡΩΤΙΚΟΣ!S188</f>
        <v>0</v>
      </c>
      <c r="AE171" s="112">
        <f>[1]ΣΥΓΚΕΝΤΡΩΤΙΚΟΣ!S291</f>
        <v>0</v>
      </c>
      <c r="AF171" s="112">
        <f>[1]ΣΥΓΚΕΝΤΡΩΤΙΚΟΣ!U84</f>
        <v>0</v>
      </c>
      <c r="AG171" s="112">
        <f>[1]ΣΥΓΚΕΝΤΡΩΤΙΚΟΣ!U188</f>
        <v>0</v>
      </c>
      <c r="AH171" s="112">
        <f>[1]ΣΥΓΚΕΝΤΡΩΤΙΚΟΣ!U291</f>
        <v>0</v>
      </c>
    </row>
    <row r="172" spans="1:34" hidden="1" x14ac:dyDescent="0.15">
      <c r="A172" s="97" t="str">
        <f>[1]ΣΥΓΚΕΝΤΡΩΤΙΚΟΣ!A85</f>
        <v>Ανατ. Μακεδονία &amp; Θράκη</v>
      </c>
      <c r="B172" s="112">
        <f>[1]ΣΥΓΚΕΝΤΡΩΤΙΚΟΣ!B85</f>
        <v>72678132.329999998</v>
      </c>
      <c r="C172" s="112">
        <f>[1]ΣΥΓΚΕΝΤΡΩΤΙΚΟΣ!B189</f>
        <v>0</v>
      </c>
      <c r="D172" s="112">
        <f>[1]ΣΥΓΚΕΝΤΡΩΤΙΚΟΣ!B292</f>
        <v>233780</v>
      </c>
      <c r="E172" s="112">
        <f>[1]ΣΥΓΚΕΝΤΡΩΤΙΚΟΣ!C85</f>
        <v>11719702.340000002</v>
      </c>
      <c r="F172" s="112">
        <f>[1]ΣΥΓΚΕΝΤΡΩΤΙΚΟΣ!C189</f>
        <v>0</v>
      </c>
      <c r="G172" s="112">
        <f>[1]ΣΥΓΚΕΝΤΡΩΤΙΚΟΣ!C292</f>
        <v>0</v>
      </c>
      <c r="H172" s="112">
        <f>[1]ΣΥΓΚΕΝΤΡΩΤΙΚΟΣ!E85</f>
        <v>9475924.8399999999</v>
      </c>
      <c r="I172" s="112">
        <f>[1]ΣΥΓΚΕΝΤΡΩΤΙΚΟΣ!E189</f>
        <v>0</v>
      </c>
      <c r="J172" s="112">
        <f>[1]ΣΥΓΚΕΝΤΡΩΤΙΚΟΣ!E292</f>
        <v>0</v>
      </c>
      <c r="K172" s="112">
        <f>[1]ΣΥΓΚΕΝΤΡΩΤΙΚΟΣ!G85</f>
        <v>15519594.970000001</v>
      </c>
      <c r="L172" s="112">
        <f>[1]ΣΥΓΚΕΝΤΡΩΤΙΚΟΣ!G189</f>
        <v>0</v>
      </c>
      <c r="M172" s="112">
        <f>[1]ΣΥΓΚΕΝΤΡΩΤΙΚΟΣ!G292</f>
        <v>233780</v>
      </c>
      <c r="N172" s="112">
        <f>[1]ΣΥΓΚΕΝΤΡΩΤΙΚΟΣ!I85</f>
        <v>3538966.1900000004</v>
      </c>
      <c r="O172" s="112">
        <f>[1]ΣΥΓΚΕΝΤΡΩΤΙΚΟΣ!I189</f>
        <v>0</v>
      </c>
      <c r="P172" s="112">
        <f>[1]ΣΥΓΚΕΝΤΡΩΤΙΚΟΣ!I292</f>
        <v>0</v>
      </c>
      <c r="Q172" s="112">
        <f>[1]ΣΥΓΚΕΝΤΡΩΤΙΚΟΣ!K85</f>
        <v>8104945.3099999996</v>
      </c>
      <c r="R172" s="112">
        <f>[1]ΣΥΓΚΕΝΤΡΩΤΙΚΟΣ!K189</f>
        <v>0</v>
      </c>
      <c r="S172" s="112">
        <f>[1]ΣΥΓΚΕΝΤΡΩΤΙΚΟΣ!K292</f>
        <v>0</v>
      </c>
      <c r="T172" s="112">
        <f>[1]ΣΥΓΚΕΝΤΡΩΤΙΚΟΣ!M85</f>
        <v>4751267.1899999995</v>
      </c>
      <c r="U172" s="112">
        <f>[1]ΣΥΓΚΕΝΤΡΩΤΙΚΟΣ!M189</f>
        <v>0</v>
      </c>
      <c r="V172" s="112">
        <f>[1]ΣΥΓΚΕΝΤΡΩΤΙΚΟΣ!M292</f>
        <v>0</v>
      </c>
      <c r="W172" s="112">
        <f>[1]ΣΥΓΚΕΝΤΡΩΤΙΚΟΣ!O85</f>
        <v>7015409.1400000006</v>
      </c>
      <c r="X172" s="112">
        <f>[1]ΣΥΓΚΕΝΤΡΩΤΙΚΟΣ!O189</f>
        <v>0</v>
      </c>
      <c r="Y172" s="112">
        <f>[1]ΣΥΓΚΕΝΤΡΩΤΙΚΟΣ!O292</f>
        <v>0</v>
      </c>
      <c r="Z172" s="112">
        <f>[1]ΣΥΓΚΕΝΤΡΩΤΙΚΟΣ!Q85</f>
        <v>12552322.35</v>
      </c>
      <c r="AA172" s="112">
        <f>[1]ΣΥΓΚΕΝΤΡΩΤΙΚΟΣ!Q189</f>
        <v>0</v>
      </c>
      <c r="AB172" s="112">
        <f>[1]ΣΥΓΚΕΝΤΡΩΤΙΚΟΣ!Q292</f>
        <v>0</v>
      </c>
      <c r="AC172" s="112">
        <f>[1]ΣΥΓΚΕΝΤΡΩΤΙΚΟΣ!S85</f>
        <v>0</v>
      </c>
      <c r="AD172" s="112">
        <f>[1]ΣΥΓΚΕΝΤΡΩΤΙΚΟΣ!S189</f>
        <v>0</v>
      </c>
      <c r="AE172" s="112">
        <f>[1]ΣΥΓΚΕΝΤΡΩΤΙΚΟΣ!S292</f>
        <v>0</v>
      </c>
      <c r="AF172" s="112">
        <f>[1]ΣΥΓΚΕΝΤΡΩΤΙΚΟΣ!U85</f>
        <v>0</v>
      </c>
      <c r="AG172" s="112">
        <f>[1]ΣΥΓΚΕΝΤΡΩΤΙΚΟΣ!U189</f>
        <v>0</v>
      </c>
      <c r="AH172" s="112">
        <f>[1]ΣΥΓΚΕΝΤΡΩΤΙΚΟΣ!U292</f>
        <v>0</v>
      </c>
    </row>
    <row r="173" spans="1:34" hidden="1" x14ac:dyDescent="0.15">
      <c r="A173" s="97" t="str">
        <f>[1]ΣΥΓΚΕΝΤΡΩΤΙΚΟΣ!A86</f>
        <v>Κ. Μακεδονία</v>
      </c>
      <c r="B173" s="112">
        <f>[1]ΣΥΓΚΕΝΤΡΩΤΙΚΟΣ!B86</f>
        <v>451548472.59000003</v>
      </c>
      <c r="C173" s="112">
        <f>[1]ΣΥΓΚΕΝΤΡΩΤΙΚΟΣ!B190</f>
        <v>0</v>
      </c>
      <c r="D173" s="112">
        <f>[1]ΣΥΓΚΕΝΤΡΩΤΙΚΟΣ!B293</f>
        <v>1449147.83</v>
      </c>
      <c r="E173" s="112">
        <f>[1]ΣΥΓΚΕΝΤΡΩΤΙΚΟΣ!C86</f>
        <v>113375398.09</v>
      </c>
      <c r="F173" s="112">
        <f>[1]ΣΥΓΚΕΝΤΡΩΤΙΚΟΣ!C190</f>
        <v>0</v>
      </c>
      <c r="G173" s="112">
        <f>[1]ΣΥΓΚΕΝΤΡΩΤΙΚΟΣ!C293</f>
        <v>45356.78</v>
      </c>
      <c r="H173" s="112">
        <f>[1]ΣΥΓΚΕΝΤΡΩΤΙΚΟΣ!E86</f>
        <v>67159006.310000002</v>
      </c>
      <c r="I173" s="112">
        <f>[1]ΣΥΓΚΕΝΤΡΩΤΙΚΟΣ!E190</f>
        <v>0</v>
      </c>
      <c r="J173" s="112">
        <f>[1]ΣΥΓΚΕΝΤΡΩΤΙΚΟΣ!E293</f>
        <v>145200</v>
      </c>
      <c r="K173" s="112">
        <f>[1]ΣΥΓΚΕΝΤΡΩΤΙΚΟΣ!G86</f>
        <v>61706634.280000001</v>
      </c>
      <c r="L173" s="112">
        <f>[1]ΣΥΓΚΕΝΤΡΩΤΙΚΟΣ!G190</f>
        <v>0</v>
      </c>
      <c r="M173" s="112">
        <f>[1]ΣΥΓΚΕΝΤΡΩΤΙΚΟΣ!G293</f>
        <v>934720.41</v>
      </c>
      <c r="N173" s="112">
        <f>[1]ΣΥΓΚΕΝΤΡΩΤΙΚΟΣ!I86</f>
        <v>27617122.499999993</v>
      </c>
      <c r="O173" s="112">
        <f>[1]ΣΥΓΚΕΝΤΡΩΤΙΚΟΣ!I190</f>
        <v>0</v>
      </c>
      <c r="P173" s="112">
        <f>[1]ΣΥΓΚΕΝΤΡΩΤΙΚΟΣ!I293</f>
        <v>50000.3</v>
      </c>
      <c r="Q173" s="112">
        <f>[1]ΣΥΓΚΕΝΤΡΩΤΙΚΟΣ!K86</f>
        <v>62600359.930000022</v>
      </c>
      <c r="R173" s="112">
        <f>[1]ΣΥΓΚΕΝΤΡΩΤΙΚΟΣ!K190</f>
        <v>0</v>
      </c>
      <c r="S173" s="112">
        <f>[1]ΣΥΓΚΕΝΤΡΩΤΙΚΟΣ!K293</f>
        <v>0</v>
      </c>
      <c r="T173" s="112">
        <f>[1]ΣΥΓΚΕΝΤΡΩΤΙΚΟΣ!M86</f>
        <v>24872300.239999998</v>
      </c>
      <c r="U173" s="112">
        <f>[1]ΣΥΓΚΕΝΤΡΩΤΙΚΟΣ!M190</f>
        <v>0</v>
      </c>
      <c r="V173" s="112">
        <f>[1]ΣΥΓΚΕΝΤΡΩΤΙΚΟΣ!M293</f>
        <v>0</v>
      </c>
      <c r="W173" s="112">
        <f>[1]ΣΥΓΚΕΝΤΡΩΤΙΚΟΣ!O86</f>
        <v>35065786.260000005</v>
      </c>
      <c r="X173" s="112">
        <f>[1]ΣΥΓΚΕΝΤΡΩΤΙΚΟΣ!O190</f>
        <v>0</v>
      </c>
      <c r="Y173" s="112">
        <f>[1]ΣΥΓΚΕΝΤΡΩΤΙΚΟΣ!O293</f>
        <v>0</v>
      </c>
      <c r="Z173" s="112">
        <f>[1]ΣΥΓΚΕΝΤΡΩΤΙΚΟΣ!Q86</f>
        <v>59151864.980000012</v>
      </c>
      <c r="AA173" s="112">
        <f>[1]ΣΥΓΚΕΝΤΡΩΤΙΚΟΣ!Q190</f>
        <v>0</v>
      </c>
      <c r="AB173" s="112">
        <f>[1]ΣΥΓΚΕΝΤΡΩΤΙΚΟΣ!Q293</f>
        <v>273870.34000000003</v>
      </c>
      <c r="AC173" s="112">
        <f>[1]ΣΥΓΚΕΝΤΡΩΤΙΚΟΣ!S86</f>
        <v>0</v>
      </c>
      <c r="AD173" s="112">
        <f>[1]ΣΥΓΚΕΝΤΡΩΤΙΚΟΣ!S190</f>
        <v>0</v>
      </c>
      <c r="AE173" s="112">
        <f>[1]ΣΥΓΚΕΝΤΡΩΤΙΚΟΣ!S293</f>
        <v>0</v>
      </c>
      <c r="AF173" s="112">
        <f>[1]ΣΥΓΚΕΝΤΡΩΤΙΚΟΣ!U86</f>
        <v>0</v>
      </c>
      <c r="AG173" s="112">
        <f>[1]ΣΥΓΚΕΝΤΡΩΤΙΚΟΣ!U190</f>
        <v>0</v>
      </c>
      <c r="AH173" s="112">
        <f>[1]ΣΥΓΚΕΝΤΡΩΤΙΚΟΣ!U293</f>
        <v>0</v>
      </c>
    </row>
    <row r="174" spans="1:34" hidden="1" x14ac:dyDescent="0.15">
      <c r="A174" s="97" t="str">
        <f>[1]ΣΥΓΚΕΝΤΡΩΤΙΚΟΣ!A87</f>
        <v>Θεσσαλία</v>
      </c>
      <c r="B174" s="112">
        <f>[1]ΣΥΓΚΕΝΤΡΩΤΙΚΟΣ!B87</f>
        <v>121996895.52000001</v>
      </c>
      <c r="C174" s="112">
        <f>[1]ΣΥΓΚΕΝΤΡΩΤΙΚΟΣ!B191</f>
        <v>0</v>
      </c>
      <c r="D174" s="112">
        <f>[1]ΣΥΓΚΕΝΤΡΩΤΙΚΟΣ!B294</f>
        <v>253753.08</v>
      </c>
      <c r="E174" s="112">
        <f>[1]ΣΥΓΚΕΝΤΡΩΤΙΚΟΣ!C87</f>
        <v>57904853.340000004</v>
      </c>
      <c r="F174" s="112">
        <f>[1]ΣΥΓΚΕΝΤΡΩΤΙΚΟΣ!C191</f>
        <v>0</v>
      </c>
      <c r="G174" s="112">
        <f>[1]ΣΥΓΚΕΝΤΡΩΤΙΚΟΣ!C294</f>
        <v>0</v>
      </c>
      <c r="H174" s="112">
        <f>[1]ΣΥΓΚΕΝΤΡΩΤΙΚΟΣ!E87</f>
        <v>18335372.560000002</v>
      </c>
      <c r="I174" s="112">
        <f>[1]ΣΥΓΚΕΝΤΡΩΤΙΚΟΣ!E191</f>
        <v>0</v>
      </c>
      <c r="J174" s="112">
        <f>[1]ΣΥΓΚΕΝΤΡΩΤΙΚΟΣ!E294</f>
        <v>0</v>
      </c>
      <c r="K174" s="112">
        <f>[1]ΣΥΓΚΕΝΤΡΩΤΙΚΟΣ!G87</f>
        <v>9356331.7300000004</v>
      </c>
      <c r="L174" s="112">
        <f>[1]ΣΥΓΚΕΝΤΡΩΤΙΚΟΣ!G191</f>
        <v>0</v>
      </c>
      <c r="M174" s="112">
        <f>[1]ΣΥΓΚΕΝΤΡΩΤΙΚΟΣ!G294</f>
        <v>0</v>
      </c>
      <c r="N174" s="112">
        <f>[1]ΣΥΓΚΕΝΤΡΩΤΙΚΟΣ!I87</f>
        <v>1484961.6</v>
      </c>
      <c r="O174" s="112">
        <f>[1]ΣΥΓΚΕΝΤΡΩΤΙΚΟΣ!I191</f>
        <v>0</v>
      </c>
      <c r="P174" s="112">
        <f>[1]ΣΥΓΚΕΝΤΡΩΤΙΚΟΣ!I294</f>
        <v>0</v>
      </c>
      <c r="Q174" s="112">
        <f>[1]ΣΥΓΚΕΝΤΡΩΤΙΚΟΣ!K87</f>
        <v>10592006.549999999</v>
      </c>
      <c r="R174" s="112">
        <f>[1]ΣΥΓΚΕΝΤΡΩΤΙΚΟΣ!K191</f>
        <v>0</v>
      </c>
      <c r="S174" s="112">
        <f>[1]ΣΥΓΚΕΝΤΡΩΤΙΚΟΣ!K294</f>
        <v>253753.08</v>
      </c>
      <c r="T174" s="112">
        <f>[1]ΣΥΓΚΕΝΤΡΩΤΙΚΟΣ!M87</f>
        <v>5974995</v>
      </c>
      <c r="U174" s="112">
        <f>[1]ΣΥΓΚΕΝΤΡΩΤΙΚΟΣ!M191</f>
        <v>0</v>
      </c>
      <c r="V174" s="112">
        <f>[1]ΣΥΓΚΕΝΤΡΩΤΙΚΟΣ!M294</f>
        <v>0</v>
      </c>
      <c r="W174" s="112">
        <f>[1]ΣΥΓΚΕΝΤΡΩΤΙΚΟΣ!O87</f>
        <v>6689049.4299999997</v>
      </c>
      <c r="X174" s="112">
        <f>[1]ΣΥΓΚΕΝΤΡΩΤΙΚΟΣ!O191</f>
        <v>0</v>
      </c>
      <c r="Y174" s="112">
        <f>[1]ΣΥΓΚΕΝΤΡΩΤΙΚΟΣ!O294</f>
        <v>0</v>
      </c>
      <c r="Z174" s="112">
        <f>[1]ΣΥΓΚΕΝΤΡΩΤΙΚΟΣ!Q87</f>
        <v>11659325.310000001</v>
      </c>
      <c r="AA174" s="112">
        <f>[1]ΣΥΓΚΕΝΤΡΩΤΙΚΟΣ!Q191</f>
        <v>0</v>
      </c>
      <c r="AB174" s="112">
        <f>[1]ΣΥΓΚΕΝΤΡΩΤΙΚΟΣ!Q294</f>
        <v>0</v>
      </c>
      <c r="AC174" s="112">
        <f>[1]ΣΥΓΚΕΝΤΡΩΤΙΚΟΣ!S87</f>
        <v>0</v>
      </c>
      <c r="AD174" s="112">
        <f>[1]ΣΥΓΚΕΝΤΡΩΤΙΚΟΣ!S191</f>
        <v>0</v>
      </c>
      <c r="AE174" s="112">
        <f>[1]ΣΥΓΚΕΝΤΡΩΤΙΚΟΣ!S294</f>
        <v>0</v>
      </c>
      <c r="AF174" s="112">
        <f>[1]ΣΥΓΚΕΝΤΡΩΤΙΚΟΣ!U87</f>
        <v>0</v>
      </c>
      <c r="AG174" s="112">
        <f>[1]ΣΥΓΚΕΝΤΡΩΤΙΚΟΣ!U191</f>
        <v>0</v>
      </c>
      <c r="AH174" s="112">
        <f>[1]ΣΥΓΚΕΝΤΡΩΤΙΚΟΣ!U294</f>
        <v>0</v>
      </c>
    </row>
    <row r="175" spans="1:34" hidden="1" x14ac:dyDescent="0.15">
      <c r="A175" s="97" t="str">
        <f>[1]ΣΥΓΚΕΝΤΡΩΤΙΚΟΣ!A88</f>
        <v>Ήπειρος</v>
      </c>
      <c r="B175" s="112">
        <f>[1]ΣΥΓΚΕΝΤΡΩΤΙΚΟΣ!B88</f>
        <v>70344249.390000001</v>
      </c>
      <c r="C175" s="112">
        <f>[1]ΣΥΓΚΕΝΤΡΩΤΙΚΟΣ!B192</f>
        <v>0</v>
      </c>
      <c r="D175" s="112">
        <f>[1]ΣΥΓΚΕΝΤΡΩΤΙΚΟΣ!B295</f>
        <v>147120</v>
      </c>
      <c r="E175" s="112">
        <f>[1]ΣΥΓΚΕΝΤΡΩΤΙΚΟΣ!C88</f>
        <v>11532636.060000001</v>
      </c>
      <c r="F175" s="112">
        <f>[1]ΣΥΓΚΕΝΤΡΩΤΙΚΟΣ!C192</f>
        <v>0</v>
      </c>
      <c r="G175" s="112">
        <f>[1]ΣΥΓΚΕΝΤΡΩΤΙΚΟΣ!C295</f>
        <v>0</v>
      </c>
      <c r="H175" s="112">
        <f>[1]ΣΥΓΚΕΝΤΡΩΤΙΚΟΣ!E88</f>
        <v>19961772.710000001</v>
      </c>
      <c r="I175" s="112">
        <f>[1]ΣΥΓΚΕΝΤΡΩΤΙΚΟΣ!E192</f>
        <v>0</v>
      </c>
      <c r="J175" s="112">
        <f>[1]ΣΥΓΚΕΝΤΡΩΤΙΚΟΣ!E295</f>
        <v>147120</v>
      </c>
      <c r="K175" s="112">
        <f>[1]ΣΥΓΚΕΝΤΡΩΤΙΚΟΣ!G88</f>
        <v>11345097.489999998</v>
      </c>
      <c r="L175" s="112">
        <f>[1]ΣΥΓΚΕΝΤΡΩΤΙΚΟΣ!G192</f>
        <v>0</v>
      </c>
      <c r="M175" s="112">
        <f>[1]ΣΥΓΚΕΝΤΡΩΤΙΚΟΣ!G295</f>
        <v>0</v>
      </c>
      <c r="N175" s="112">
        <f>[1]ΣΥΓΚΕΝΤΡΩΤΙΚΟΣ!I88</f>
        <v>2032567.2100000002</v>
      </c>
      <c r="O175" s="112">
        <f>[1]ΣΥΓΚΕΝΤΡΩΤΙΚΟΣ!I192</f>
        <v>0</v>
      </c>
      <c r="P175" s="112">
        <f>[1]ΣΥΓΚΕΝΤΡΩΤΙΚΟΣ!I295</f>
        <v>0</v>
      </c>
      <c r="Q175" s="112">
        <f>[1]ΣΥΓΚΕΝΤΡΩΤΙΚΟΣ!K88</f>
        <v>4164438.0100000002</v>
      </c>
      <c r="R175" s="112">
        <f>[1]ΣΥΓΚΕΝΤΡΩΤΙΚΟΣ!K192</f>
        <v>0</v>
      </c>
      <c r="S175" s="112">
        <f>[1]ΣΥΓΚΕΝΤΡΩΤΙΚΟΣ!K295</f>
        <v>0</v>
      </c>
      <c r="T175" s="112">
        <f>[1]ΣΥΓΚΕΝΤΡΩΤΙΚΟΣ!M88</f>
        <v>2045286.5699999998</v>
      </c>
      <c r="U175" s="112">
        <f>[1]ΣΥΓΚΕΝΤΡΩΤΙΚΟΣ!M192</f>
        <v>0</v>
      </c>
      <c r="V175" s="112">
        <f>[1]ΣΥΓΚΕΝΤΡΩΤΙΚΟΣ!M295</f>
        <v>0</v>
      </c>
      <c r="W175" s="112">
        <f>[1]ΣΥΓΚΕΝΤΡΩΤΙΚΟΣ!O88</f>
        <v>8663281.0700000003</v>
      </c>
      <c r="X175" s="112">
        <f>[1]ΣΥΓΚΕΝΤΡΩΤΙΚΟΣ!O192</f>
        <v>0</v>
      </c>
      <c r="Y175" s="112">
        <f>[1]ΣΥΓΚΕΝΤΡΩΤΙΚΟΣ!O295</f>
        <v>0</v>
      </c>
      <c r="Z175" s="112">
        <f>[1]ΣΥΓΚΕΝΤΡΩΤΙΚΟΣ!Q88</f>
        <v>10599170.27</v>
      </c>
      <c r="AA175" s="112">
        <f>[1]ΣΥΓΚΕΝΤΡΩΤΙΚΟΣ!Q192</f>
        <v>0</v>
      </c>
      <c r="AB175" s="112">
        <f>[1]ΣΥΓΚΕΝΤΡΩΤΙΚΟΣ!Q295</f>
        <v>0</v>
      </c>
      <c r="AC175" s="112">
        <f>[1]ΣΥΓΚΕΝΤΡΩΤΙΚΟΣ!S88</f>
        <v>0</v>
      </c>
      <c r="AD175" s="112">
        <f>[1]ΣΥΓΚΕΝΤΡΩΤΙΚΟΣ!S192</f>
        <v>0</v>
      </c>
      <c r="AE175" s="112">
        <f>[1]ΣΥΓΚΕΝΤΡΩΤΙΚΟΣ!S295</f>
        <v>0</v>
      </c>
      <c r="AF175" s="112">
        <f>[1]ΣΥΓΚΕΝΤΡΩΤΙΚΟΣ!U88</f>
        <v>0</v>
      </c>
      <c r="AG175" s="112">
        <f>[1]ΣΥΓΚΕΝΤΡΩΤΙΚΟΣ!U192</f>
        <v>0</v>
      </c>
      <c r="AH175" s="112">
        <f>[1]ΣΥΓΚΕΝΤΡΩΤΙΚΟΣ!U295</f>
        <v>0</v>
      </c>
    </row>
    <row r="176" spans="1:34" hidden="1" x14ac:dyDescent="0.15">
      <c r="A176" s="97" t="str">
        <f>[1]ΣΥΓΚΕΝΤΡΩΤΙΚΟΣ!A89</f>
        <v>Δ. Ελλάδα</v>
      </c>
      <c r="B176" s="112">
        <f>[1]ΣΥΓΚΕΝΤΡΩΤΙΚΟΣ!B89</f>
        <v>134867626.66</v>
      </c>
      <c r="C176" s="112">
        <f>[1]ΣΥΓΚΕΝΤΡΩΤΙΚΟΣ!B193</f>
        <v>0</v>
      </c>
      <c r="D176" s="112">
        <f>[1]ΣΥΓΚΕΝΤΡΩΤΙΚΟΣ!B296</f>
        <v>335532.5</v>
      </c>
      <c r="E176" s="112">
        <f>[1]ΣΥΓΚΕΝΤΡΩΤΙΚΟΣ!C89</f>
        <v>26666898.880000006</v>
      </c>
      <c r="F176" s="112">
        <f>[1]ΣΥΓΚΕΝΤΡΩΤΙΚΟΣ!C193</f>
        <v>0</v>
      </c>
      <c r="G176" s="112">
        <f>[1]ΣΥΓΚΕΝΤΡΩΤΙΚΟΣ!C296</f>
        <v>0</v>
      </c>
      <c r="H176" s="112">
        <f>[1]ΣΥΓΚΕΝΤΡΩΤΙΚΟΣ!E89</f>
        <v>20245117.199999999</v>
      </c>
      <c r="I176" s="112">
        <f>[1]ΣΥΓΚΕΝΤΡΩΤΙΚΟΣ!E193</f>
        <v>0</v>
      </c>
      <c r="J176" s="112">
        <f>[1]ΣΥΓΚΕΝΤΡΩΤΙΚΟΣ!E296</f>
        <v>0</v>
      </c>
      <c r="K176" s="112">
        <f>[1]ΣΥΓΚΕΝΤΡΩΤΙΚΟΣ!G89</f>
        <v>26580462.359999999</v>
      </c>
      <c r="L176" s="112">
        <f>[1]ΣΥΓΚΕΝΤΡΩΤΙΚΟΣ!G193</f>
        <v>0</v>
      </c>
      <c r="M176" s="112">
        <f>[1]ΣΥΓΚΕΝΤΡΩΤΙΚΟΣ!G296</f>
        <v>335532.5</v>
      </c>
      <c r="N176" s="112">
        <f>[1]ΣΥΓΚΕΝΤΡΩΤΙΚΟΣ!I89</f>
        <v>10190281.809999999</v>
      </c>
      <c r="O176" s="112">
        <f>[1]ΣΥΓΚΕΝΤΡΩΤΙΚΟΣ!I193</f>
        <v>0</v>
      </c>
      <c r="P176" s="112">
        <f>[1]ΣΥΓΚΕΝΤΡΩΤΙΚΟΣ!I296</f>
        <v>0</v>
      </c>
      <c r="Q176" s="112">
        <f>[1]ΣΥΓΚΕΝΤΡΩΤΙΚΟΣ!K89</f>
        <v>12531778.639999999</v>
      </c>
      <c r="R176" s="112">
        <f>[1]ΣΥΓΚΕΝΤΡΩΤΙΚΟΣ!K193</f>
        <v>0</v>
      </c>
      <c r="S176" s="112">
        <f>[1]ΣΥΓΚΕΝΤΡΩΤΙΚΟΣ!K296</f>
        <v>0</v>
      </c>
      <c r="T176" s="112">
        <f>[1]ΣΥΓΚΕΝΤΡΩΤΙΚΟΣ!M89</f>
        <v>8552793.8000000007</v>
      </c>
      <c r="U176" s="112">
        <f>[1]ΣΥΓΚΕΝΤΡΩΤΙΚΟΣ!M193</f>
        <v>0</v>
      </c>
      <c r="V176" s="112">
        <f>[1]ΣΥΓΚΕΝΤΡΩΤΙΚΟΣ!M296</f>
        <v>0</v>
      </c>
      <c r="W176" s="112">
        <f>[1]ΣΥΓΚΕΝΤΡΩΤΙΚΟΣ!O89</f>
        <v>14416736.719999999</v>
      </c>
      <c r="X176" s="112">
        <f>[1]ΣΥΓΚΕΝΤΡΩΤΙΚΟΣ!O193</f>
        <v>0</v>
      </c>
      <c r="Y176" s="112">
        <f>[1]ΣΥΓΚΕΝΤΡΩΤΙΚΟΣ!O296</f>
        <v>0</v>
      </c>
      <c r="Z176" s="112">
        <f>[1]ΣΥΓΚΕΝΤΡΩΤΙΚΟΣ!Q89</f>
        <v>15683557.250000004</v>
      </c>
      <c r="AA176" s="112">
        <f>[1]ΣΥΓΚΕΝΤΡΩΤΙΚΟΣ!Q193</f>
        <v>0</v>
      </c>
      <c r="AB176" s="112">
        <f>[1]ΣΥΓΚΕΝΤΡΩΤΙΚΟΣ!Q296</f>
        <v>0</v>
      </c>
      <c r="AC176" s="112">
        <f>[1]ΣΥΓΚΕΝΤΡΩΤΙΚΟΣ!S89</f>
        <v>0</v>
      </c>
      <c r="AD176" s="112">
        <f>[1]ΣΥΓΚΕΝΤΡΩΤΙΚΟΣ!S193</f>
        <v>0</v>
      </c>
      <c r="AE176" s="112">
        <f>[1]ΣΥΓΚΕΝΤΡΩΤΙΚΟΣ!S296</f>
        <v>0</v>
      </c>
      <c r="AF176" s="112">
        <f>[1]ΣΥΓΚΕΝΤΡΩΤΙΚΟΣ!U89</f>
        <v>0</v>
      </c>
      <c r="AG176" s="112">
        <f>[1]ΣΥΓΚΕΝΤΡΩΤΙΚΟΣ!U193</f>
        <v>0</v>
      </c>
      <c r="AH176" s="112">
        <f>[1]ΣΥΓΚΕΝΤΡΩΤΙΚΟΣ!U296</f>
        <v>0</v>
      </c>
    </row>
    <row r="177" spans="1:34" hidden="1" x14ac:dyDescent="0.15">
      <c r="A177" s="97" t="str">
        <f>[1]ΣΥΓΚΕΝΤΡΩΤΙΚΟΣ!A90</f>
        <v>ERANET-ΛΑΠ</v>
      </c>
      <c r="B177" s="112">
        <f>[1]ΣΥΓΚΕΝΤΡΩΤΙΚΟΣ!B90</f>
        <v>1458063.69</v>
      </c>
      <c r="C177" s="112">
        <f>[1]ΣΥΓΚΕΝΤΡΩΤΙΚΟΣ!B194</f>
        <v>1458063.69</v>
      </c>
      <c r="D177" s="112">
        <f>[1]ΣΥΓΚΕΝΤΡΩΤΙΚΟΣ!B297</f>
        <v>1458063.69</v>
      </c>
      <c r="E177" s="112">
        <f>[1]ΣΥΓΚΕΝΤΡΩΤΙΚΟΣ!C90</f>
        <v>183861.47999999998</v>
      </c>
      <c r="F177" s="112">
        <f>[1]ΣΥΓΚΕΝΤΡΩΤΙΚΟΣ!C194</f>
        <v>183861.47999999998</v>
      </c>
      <c r="G177" s="112">
        <f>[1]ΣΥΓΚΕΝΤΡΩΤΙΚΟΣ!C297</f>
        <v>183861.47999999998</v>
      </c>
      <c r="H177" s="112">
        <f>[1]ΣΥΓΚΕΝΤΡΩΤΙΚΟΣ!E90</f>
        <v>507800</v>
      </c>
      <c r="I177" s="112">
        <f>[1]ΣΥΓΚΕΝΤΡΩΤΙΚΟΣ!E194</f>
        <v>507800</v>
      </c>
      <c r="J177" s="112">
        <f>[1]ΣΥΓΚΕΝΤΡΩΤΙΚΟΣ!E297</f>
        <v>507800</v>
      </c>
      <c r="K177" s="112">
        <f>[1]ΣΥΓΚΕΝΤΡΩΤΙΚΟΣ!G90</f>
        <v>80008</v>
      </c>
      <c r="L177" s="112">
        <f>[1]ΣΥΓΚΕΝΤΡΩΤΙΚΟΣ!G194</f>
        <v>80008</v>
      </c>
      <c r="M177" s="112">
        <f>[1]ΣΥΓΚΕΝΤΡΩΤΙΚΟΣ!G297</f>
        <v>80008</v>
      </c>
      <c r="N177" s="112">
        <f>[1]ΣΥΓΚΕΝΤΡΩΤΙΚΟΣ!I90</f>
        <v>478025.31999999995</v>
      </c>
      <c r="O177" s="112">
        <f>[1]ΣΥΓΚΕΝΤΡΩΤΙΚΟΣ!I194</f>
        <v>478025.31999999995</v>
      </c>
      <c r="P177" s="112">
        <f>[1]ΣΥΓΚΕΝΤΡΩΤΙΚΟΣ!I297</f>
        <v>478025.31999999995</v>
      </c>
      <c r="Q177" s="112">
        <f>[1]ΣΥΓΚΕΝΤΡΩΤΙΚΟΣ!K90</f>
        <v>208368.89</v>
      </c>
      <c r="R177" s="112">
        <f>[1]ΣΥΓΚΕΝΤΡΩΤΙΚΟΣ!K194</f>
        <v>208368.89</v>
      </c>
      <c r="S177" s="112">
        <f>[1]ΣΥΓΚΕΝΤΡΩΤΙΚΟΣ!K297</f>
        <v>208368.89</v>
      </c>
      <c r="T177" s="112">
        <f>[1]ΣΥΓΚΕΝΤΡΩΤΙΚΟΣ!M90</f>
        <v>0</v>
      </c>
      <c r="U177" s="112">
        <f>[1]ΣΥΓΚΕΝΤΡΩΤΙΚΟΣ!M194</f>
        <v>0</v>
      </c>
      <c r="V177" s="112">
        <f>[1]ΣΥΓΚΕΝΤΡΩΤΙΚΟΣ!M297</f>
        <v>0</v>
      </c>
      <c r="W177" s="112">
        <f>[1]ΣΥΓΚΕΝΤΡΩΤΙΚΟΣ!O90</f>
        <v>0</v>
      </c>
      <c r="X177" s="112">
        <f>[1]ΣΥΓΚΕΝΤΡΩΤΙΚΟΣ!O194</f>
        <v>0</v>
      </c>
      <c r="Y177" s="112">
        <f>[1]ΣΥΓΚΕΝΤΡΩΤΙΚΟΣ!O297</f>
        <v>0</v>
      </c>
      <c r="Z177" s="112">
        <f>[1]ΣΥΓΚΕΝΤΡΩΤΙΚΟΣ!Q90</f>
        <v>0</v>
      </c>
      <c r="AA177" s="112">
        <f>[1]ΣΥΓΚΕΝΤΡΩΤΙΚΟΣ!Q194</f>
        <v>0</v>
      </c>
      <c r="AB177" s="112">
        <f>[1]ΣΥΓΚΕΝΤΡΩΤΙΚΟΣ!Q297</f>
        <v>0</v>
      </c>
      <c r="AC177" s="112">
        <f>[1]ΣΥΓΚΕΝΤΡΩΤΙΚΟΣ!S90</f>
        <v>0</v>
      </c>
      <c r="AD177" s="112">
        <f>[1]ΣΥΓΚΕΝΤΡΩΤΙΚΟΣ!S194</f>
        <v>0</v>
      </c>
      <c r="AE177" s="112">
        <f>[1]ΣΥΓΚΕΝΤΡΩΤΙΚΟΣ!S297</f>
        <v>0</v>
      </c>
      <c r="AF177" s="112">
        <f>[1]ΣΥΓΚΕΝΤΡΩΤΙΚΟΣ!U90</f>
        <v>0</v>
      </c>
      <c r="AG177" s="112">
        <f>[1]ΣΥΓΚΕΝΤΡΩΤΙΚΟΣ!U194</f>
        <v>0</v>
      </c>
      <c r="AH177" s="112">
        <f>[1]ΣΥΓΚΕΝΤΡΩΤΙΚΟΣ!U297</f>
        <v>0</v>
      </c>
    </row>
    <row r="178" spans="1:34" hidden="1" x14ac:dyDescent="0.15">
      <c r="A178" s="97" t="str">
        <f>[1]ΣΥΓΚΕΝΤΡΩΤΙΚΟΣ!A91</f>
        <v>Ανατ. Μακεδονία &amp; Θράκη</v>
      </c>
      <c r="B178" s="112">
        <f>[1]ΣΥΓΚΕΝΤΡΩΤΙΚΟΣ!B91</f>
        <v>0</v>
      </c>
      <c r="C178" s="112">
        <f>[1]ΣΥΓΚΕΝΤΡΩΤΙΚΟΣ!B195</f>
        <v>0</v>
      </c>
      <c r="D178" s="112">
        <f>[1]ΣΥΓΚΕΝΤΡΩΤΙΚΟΣ!B298</f>
        <v>0</v>
      </c>
      <c r="E178" s="112">
        <f>[1]ΣΥΓΚΕΝΤΡΩΤΙΚΟΣ!C91</f>
        <v>0</v>
      </c>
      <c r="F178" s="112">
        <f>[1]ΣΥΓΚΕΝΤΡΩΤΙΚΟΣ!C195</f>
        <v>0</v>
      </c>
      <c r="G178" s="112">
        <f>[1]ΣΥΓΚΕΝΤΡΩΤΙΚΟΣ!C298</f>
        <v>0</v>
      </c>
      <c r="H178" s="112">
        <f>[1]ΣΥΓΚΕΝΤΡΩΤΙΚΟΣ!E91</f>
        <v>0</v>
      </c>
      <c r="I178" s="112">
        <f>[1]ΣΥΓΚΕΝΤΡΩΤΙΚΟΣ!E195</f>
        <v>0</v>
      </c>
      <c r="J178" s="112">
        <f>[1]ΣΥΓΚΕΝΤΡΩΤΙΚΟΣ!E298</f>
        <v>0</v>
      </c>
      <c r="K178" s="112">
        <f>[1]ΣΥΓΚΕΝΤΡΩΤΙΚΟΣ!G91</f>
        <v>0</v>
      </c>
      <c r="L178" s="112">
        <f>[1]ΣΥΓΚΕΝΤΡΩΤΙΚΟΣ!G195</f>
        <v>0</v>
      </c>
      <c r="M178" s="112">
        <f>[1]ΣΥΓΚΕΝΤΡΩΤΙΚΟΣ!G298</f>
        <v>0</v>
      </c>
      <c r="N178" s="112">
        <f>[1]ΣΥΓΚΕΝΤΡΩΤΙΚΟΣ!I91</f>
        <v>0</v>
      </c>
      <c r="O178" s="112">
        <f>[1]ΣΥΓΚΕΝΤΡΩΤΙΚΟΣ!I195</f>
        <v>0</v>
      </c>
      <c r="P178" s="112">
        <f>[1]ΣΥΓΚΕΝΤΡΩΤΙΚΟΣ!I298</f>
        <v>0</v>
      </c>
      <c r="Q178" s="112">
        <f>[1]ΣΥΓΚΕΝΤΡΩΤΙΚΟΣ!K91</f>
        <v>0</v>
      </c>
      <c r="R178" s="112">
        <f>[1]ΣΥΓΚΕΝΤΡΩΤΙΚΟΣ!K195</f>
        <v>0</v>
      </c>
      <c r="S178" s="112">
        <f>[1]ΣΥΓΚΕΝΤΡΩΤΙΚΟΣ!K298</f>
        <v>0</v>
      </c>
      <c r="T178" s="112">
        <f>[1]ΣΥΓΚΕΝΤΡΩΤΙΚΟΣ!M91</f>
        <v>0</v>
      </c>
      <c r="U178" s="112">
        <f>[1]ΣΥΓΚΕΝΤΡΩΤΙΚΟΣ!M195</f>
        <v>0</v>
      </c>
      <c r="V178" s="112">
        <f>[1]ΣΥΓΚΕΝΤΡΩΤΙΚΟΣ!M298</f>
        <v>0</v>
      </c>
      <c r="W178" s="112">
        <f>[1]ΣΥΓΚΕΝΤΡΩΤΙΚΟΣ!O91</f>
        <v>0</v>
      </c>
      <c r="X178" s="112">
        <f>[1]ΣΥΓΚΕΝΤΡΩΤΙΚΟΣ!O195</f>
        <v>0</v>
      </c>
      <c r="Y178" s="112">
        <f>[1]ΣΥΓΚΕΝΤΡΩΤΙΚΟΣ!O298</f>
        <v>0</v>
      </c>
      <c r="Z178" s="112">
        <f>[1]ΣΥΓΚΕΝΤΡΩΤΙΚΟΣ!Q91</f>
        <v>0</v>
      </c>
      <c r="AA178" s="112">
        <f>[1]ΣΥΓΚΕΝΤΡΩΤΙΚΟΣ!Q195</f>
        <v>0</v>
      </c>
      <c r="AB178" s="112">
        <f>[1]ΣΥΓΚΕΝΤΡΩΤΙΚΟΣ!Q298</f>
        <v>0</v>
      </c>
      <c r="AC178" s="112">
        <f>[1]ΣΥΓΚΕΝΤΡΩΤΙΚΟΣ!S91</f>
        <v>0</v>
      </c>
      <c r="AD178" s="112">
        <f>[1]ΣΥΓΚΕΝΤΡΩΤΙΚΟΣ!S195</f>
        <v>0</v>
      </c>
      <c r="AE178" s="112">
        <f>[1]ΣΥΓΚΕΝΤΡΩΤΙΚΟΣ!S298</f>
        <v>0</v>
      </c>
      <c r="AF178" s="112">
        <f>[1]ΣΥΓΚΕΝΤΡΩΤΙΚΟΣ!U91</f>
        <v>0</v>
      </c>
      <c r="AG178" s="112">
        <f>[1]ΣΥΓΚΕΝΤΡΩΤΙΚΟΣ!U195</f>
        <v>0</v>
      </c>
      <c r="AH178" s="112">
        <f>[1]ΣΥΓΚΕΝΤΡΩΤΙΚΟΣ!U298</f>
        <v>0</v>
      </c>
    </row>
    <row r="179" spans="1:34" hidden="1" x14ac:dyDescent="0.15">
      <c r="A179" s="97" t="str">
        <f>[1]ΣΥΓΚΕΝΤΡΩΤΙΚΟΣ!A92</f>
        <v>Κ. Μακεδονία</v>
      </c>
      <c r="B179" s="112">
        <f>[1]ΣΥΓΚΕΝΤΡΩΤΙΚΟΣ!B92</f>
        <v>880064.53</v>
      </c>
      <c r="C179" s="112">
        <f>[1]ΣΥΓΚΕΝΤΡΩΤΙΚΟΣ!B196</f>
        <v>880064.53</v>
      </c>
      <c r="D179" s="112">
        <f>[1]ΣΥΓΚΕΝΤΡΩΤΙΚΟΣ!B299</f>
        <v>880064.53</v>
      </c>
      <c r="E179" s="112">
        <f>[1]ΣΥΓΚΕΝΤΡΩΤΙΚΟΣ!C92</f>
        <v>123861.48</v>
      </c>
      <c r="F179" s="112">
        <f>[1]ΣΥΓΚΕΝΤΡΩΤΙΚΟΣ!C196</f>
        <v>123861.48</v>
      </c>
      <c r="G179" s="112">
        <f>[1]ΣΥΓΚΕΝΤΡΩΤΙΚΟΣ!C299</f>
        <v>123861.48</v>
      </c>
      <c r="H179" s="112">
        <f>[1]ΣΥΓΚΕΝΤΡΩΤΙΚΟΣ!E92</f>
        <v>407800</v>
      </c>
      <c r="I179" s="112">
        <f>[1]ΣΥΓΚΕΝΤΡΩΤΙΚΟΣ!E196</f>
        <v>407800</v>
      </c>
      <c r="J179" s="112">
        <f>[1]ΣΥΓΚΕΝΤΡΩΤΙΚΟΣ!E299</f>
        <v>407800</v>
      </c>
      <c r="K179" s="112">
        <f>[1]ΣΥΓΚΕΝΤΡΩΤΙΚΟΣ!G92</f>
        <v>40000</v>
      </c>
      <c r="L179" s="112">
        <f>[1]ΣΥΓΚΕΝΤΡΩΤΙΚΟΣ!G196</f>
        <v>40000</v>
      </c>
      <c r="M179" s="112">
        <f>[1]ΣΥΓΚΕΝΤΡΩΤΙΚΟΣ!G299</f>
        <v>40000</v>
      </c>
      <c r="N179" s="112">
        <f>[1]ΣΥΓΚΕΝΤΡΩΤΙΚΟΣ!I92</f>
        <v>199934.16</v>
      </c>
      <c r="O179" s="112">
        <f>[1]ΣΥΓΚΕΝΤΡΩΤΙΚΟΣ!I196</f>
        <v>199934.16</v>
      </c>
      <c r="P179" s="112">
        <f>[1]ΣΥΓΚΕΝΤΡΩΤΙΚΟΣ!I299</f>
        <v>199934.16</v>
      </c>
      <c r="Q179" s="112">
        <f>[1]ΣΥΓΚΕΝΤΡΩΤΙΚΟΣ!K92</f>
        <v>108468.89</v>
      </c>
      <c r="R179" s="112">
        <f>[1]ΣΥΓΚΕΝΤΡΩΤΙΚΟΣ!K196</f>
        <v>108468.89</v>
      </c>
      <c r="S179" s="112">
        <f>[1]ΣΥΓΚΕΝΤΡΩΤΙΚΟΣ!K299</f>
        <v>108468.89</v>
      </c>
      <c r="T179" s="112">
        <f>[1]ΣΥΓΚΕΝΤΡΩΤΙΚΟΣ!M92</f>
        <v>0</v>
      </c>
      <c r="U179" s="112">
        <f>[1]ΣΥΓΚΕΝΤΡΩΤΙΚΟΣ!M196</f>
        <v>0</v>
      </c>
      <c r="V179" s="112">
        <f>[1]ΣΥΓΚΕΝΤΡΩΤΙΚΟΣ!M299</f>
        <v>0</v>
      </c>
      <c r="W179" s="112">
        <f>[1]ΣΥΓΚΕΝΤΡΩΤΙΚΟΣ!O92</f>
        <v>0</v>
      </c>
      <c r="X179" s="112">
        <f>[1]ΣΥΓΚΕΝΤΡΩΤΙΚΟΣ!O196</f>
        <v>0</v>
      </c>
      <c r="Y179" s="112">
        <f>[1]ΣΥΓΚΕΝΤΡΩΤΙΚΟΣ!O299</f>
        <v>0</v>
      </c>
      <c r="Z179" s="112">
        <f>[1]ΣΥΓΚΕΝΤΡΩΤΙΚΟΣ!Q92</f>
        <v>0</v>
      </c>
      <c r="AA179" s="112">
        <f>[1]ΣΥΓΚΕΝΤΡΩΤΙΚΟΣ!Q196</f>
        <v>0</v>
      </c>
      <c r="AB179" s="112">
        <f>[1]ΣΥΓΚΕΝΤΡΩΤΙΚΟΣ!Q299</f>
        <v>0</v>
      </c>
      <c r="AC179" s="112">
        <f>[1]ΣΥΓΚΕΝΤΡΩΤΙΚΟΣ!S92</f>
        <v>0</v>
      </c>
      <c r="AD179" s="112">
        <f>[1]ΣΥΓΚΕΝΤΡΩΤΙΚΟΣ!S196</f>
        <v>0</v>
      </c>
      <c r="AE179" s="112">
        <f>[1]ΣΥΓΚΕΝΤΡΩΤΙΚΟΣ!S299</f>
        <v>0</v>
      </c>
      <c r="AF179" s="112">
        <f>[1]ΣΥΓΚΕΝΤΡΩΤΙΚΟΣ!U92</f>
        <v>0</v>
      </c>
      <c r="AG179" s="112">
        <f>[1]ΣΥΓΚΕΝΤΡΩΤΙΚΟΣ!U196</f>
        <v>0</v>
      </c>
      <c r="AH179" s="112">
        <f>[1]ΣΥΓΚΕΝΤΡΩΤΙΚΟΣ!U299</f>
        <v>0</v>
      </c>
    </row>
    <row r="180" spans="1:34" hidden="1" x14ac:dyDescent="0.15">
      <c r="A180" s="97" t="str">
        <f>[1]ΣΥΓΚΕΝΤΡΩΤΙΚΟΣ!A93</f>
        <v>Θεσσαλία</v>
      </c>
      <c r="B180" s="112">
        <f>[1]ΣΥΓΚΕΝΤΡΩΤΙΚΟΣ!B93</f>
        <v>99900</v>
      </c>
      <c r="C180" s="112">
        <f>[1]ΣΥΓΚΕΝΤΡΩΤΙΚΟΣ!B197</f>
        <v>99900</v>
      </c>
      <c r="D180" s="112">
        <f>[1]ΣΥΓΚΕΝΤΡΩΤΙΚΟΣ!B300</f>
        <v>99900</v>
      </c>
      <c r="E180" s="112">
        <f>[1]ΣΥΓΚΕΝΤΡΩΤΙΚΟΣ!C93</f>
        <v>0</v>
      </c>
      <c r="F180" s="112">
        <f>[1]ΣΥΓΚΕΝΤΡΩΤΙΚΟΣ!C197</f>
        <v>0</v>
      </c>
      <c r="G180" s="112">
        <f>[1]ΣΥΓΚΕΝΤΡΩΤΙΚΟΣ!C300</f>
        <v>0</v>
      </c>
      <c r="H180" s="112">
        <f>[1]ΣΥΓΚΕΝΤΡΩΤΙΚΟΣ!E93</f>
        <v>0</v>
      </c>
      <c r="I180" s="112">
        <f>[1]ΣΥΓΚΕΝΤΡΩΤΙΚΟΣ!E197</f>
        <v>0</v>
      </c>
      <c r="J180" s="112">
        <f>[1]ΣΥΓΚΕΝΤΡΩΤΙΚΟΣ!E300</f>
        <v>0</v>
      </c>
      <c r="K180" s="112">
        <f>[1]ΣΥΓΚΕΝΤΡΩΤΙΚΟΣ!G93</f>
        <v>0</v>
      </c>
      <c r="L180" s="112">
        <f>[1]ΣΥΓΚΕΝΤΡΩΤΙΚΟΣ!G197</f>
        <v>0</v>
      </c>
      <c r="M180" s="112">
        <f>[1]ΣΥΓΚΕΝΤΡΩΤΙΚΟΣ!G300</f>
        <v>0</v>
      </c>
      <c r="N180" s="112">
        <f>[1]ΣΥΓΚΕΝΤΡΩΤΙΚΟΣ!I93</f>
        <v>0</v>
      </c>
      <c r="O180" s="112">
        <f>[1]ΣΥΓΚΕΝΤΡΩΤΙΚΟΣ!I197</f>
        <v>0</v>
      </c>
      <c r="P180" s="112">
        <f>[1]ΣΥΓΚΕΝΤΡΩΤΙΚΟΣ!I300</f>
        <v>0</v>
      </c>
      <c r="Q180" s="112">
        <f>[1]ΣΥΓΚΕΝΤΡΩΤΙΚΟΣ!K93</f>
        <v>99900</v>
      </c>
      <c r="R180" s="112">
        <f>[1]ΣΥΓΚΕΝΤΡΩΤΙΚΟΣ!K197</f>
        <v>99900</v>
      </c>
      <c r="S180" s="112">
        <f>[1]ΣΥΓΚΕΝΤΡΩΤΙΚΟΣ!K300</f>
        <v>99900</v>
      </c>
      <c r="T180" s="112">
        <f>[1]ΣΥΓΚΕΝΤΡΩΤΙΚΟΣ!M93</f>
        <v>0</v>
      </c>
      <c r="U180" s="112">
        <f>[1]ΣΥΓΚΕΝΤΡΩΤΙΚΟΣ!M197</f>
        <v>0</v>
      </c>
      <c r="V180" s="112">
        <f>[1]ΣΥΓΚΕΝΤΡΩΤΙΚΟΣ!M300</f>
        <v>0</v>
      </c>
      <c r="W180" s="112">
        <f>[1]ΣΥΓΚΕΝΤΡΩΤΙΚΟΣ!O93</f>
        <v>0</v>
      </c>
      <c r="X180" s="112">
        <f>[1]ΣΥΓΚΕΝΤΡΩΤΙΚΟΣ!O197</f>
        <v>0</v>
      </c>
      <c r="Y180" s="112">
        <f>[1]ΣΥΓΚΕΝΤΡΩΤΙΚΟΣ!O300</f>
        <v>0</v>
      </c>
      <c r="Z180" s="112">
        <f>[1]ΣΥΓΚΕΝΤΡΩΤΙΚΟΣ!Q93</f>
        <v>0</v>
      </c>
      <c r="AA180" s="112">
        <f>[1]ΣΥΓΚΕΝΤΡΩΤΙΚΟΣ!Q197</f>
        <v>0</v>
      </c>
      <c r="AB180" s="112">
        <f>[1]ΣΥΓΚΕΝΤΡΩΤΙΚΟΣ!Q300</f>
        <v>0</v>
      </c>
      <c r="AC180" s="112">
        <f>[1]ΣΥΓΚΕΝΤΡΩΤΙΚΟΣ!S93</f>
        <v>0</v>
      </c>
      <c r="AD180" s="112">
        <f>[1]ΣΥΓΚΕΝΤΡΩΤΙΚΟΣ!S197</f>
        <v>0</v>
      </c>
      <c r="AE180" s="112">
        <f>[1]ΣΥΓΚΕΝΤΡΩΤΙΚΟΣ!S300</f>
        <v>0</v>
      </c>
      <c r="AF180" s="112">
        <f>[1]ΣΥΓΚΕΝΤΡΩΤΙΚΟΣ!U93</f>
        <v>0</v>
      </c>
      <c r="AG180" s="112">
        <f>[1]ΣΥΓΚΕΝΤΡΩΤΙΚΟΣ!U197</f>
        <v>0</v>
      </c>
      <c r="AH180" s="112">
        <f>[1]ΣΥΓΚΕΝΤΡΩΤΙΚΟΣ!U300</f>
        <v>0</v>
      </c>
    </row>
    <row r="181" spans="1:34" hidden="1" x14ac:dyDescent="0.15">
      <c r="A181" s="97" t="str">
        <f>[1]ΣΥΓΚΕΝΤΡΩΤΙΚΟΣ!A94</f>
        <v>Ήπειρος</v>
      </c>
      <c r="B181" s="112">
        <f>[1]ΣΥΓΚΕΝΤΡΩΤΙΚΟΣ!B94</f>
        <v>0</v>
      </c>
      <c r="C181" s="112">
        <f>[1]ΣΥΓΚΕΝΤΡΩΤΙΚΟΣ!B198</f>
        <v>0</v>
      </c>
      <c r="D181" s="112">
        <f>[1]ΣΥΓΚΕΝΤΡΩΤΙΚΟΣ!B301</f>
        <v>0</v>
      </c>
      <c r="E181" s="112">
        <f>[1]ΣΥΓΚΕΝΤΡΩΤΙΚΟΣ!C94</f>
        <v>0</v>
      </c>
      <c r="F181" s="112">
        <f>[1]ΣΥΓΚΕΝΤΡΩΤΙΚΟΣ!C198</f>
        <v>0</v>
      </c>
      <c r="G181" s="112">
        <f>[1]ΣΥΓΚΕΝΤΡΩΤΙΚΟΣ!C301</f>
        <v>0</v>
      </c>
      <c r="H181" s="112">
        <f>[1]ΣΥΓΚΕΝΤΡΩΤΙΚΟΣ!E94</f>
        <v>0</v>
      </c>
      <c r="I181" s="112">
        <f>[1]ΣΥΓΚΕΝΤΡΩΤΙΚΟΣ!E198</f>
        <v>0</v>
      </c>
      <c r="J181" s="112">
        <f>[1]ΣΥΓΚΕΝΤΡΩΤΙΚΟΣ!E301</f>
        <v>0</v>
      </c>
      <c r="K181" s="112">
        <f>[1]ΣΥΓΚΕΝΤΡΩΤΙΚΟΣ!G94</f>
        <v>0</v>
      </c>
      <c r="L181" s="112">
        <f>[1]ΣΥΓΚΕΝΤΡΩΤΙΚΟΣ!G198</f>
        <v>0</v>
      </c>
      <c r="M181" s="112">
        <f>[1]ΣΥΓΚΕΝΤΡΩΤΙΚΟΣ!G301</f>
        <v>0</v>
      </c>
      <c r="N181" s="112">
        <f>[1]ΣΥΓΚΕΝΤΡΩΤΙΚΟΣ!I94</f>
        <v>0</v>
      </c>
      <c r="O181" s="112">
        <f>[1]ΣΥΓΚΕΝΤΡΩΤΙΚΟΣ!I198</f>
        <v>0</v>
      </c>
      <c r="P181" s="112">
        <f>[1]ΣΥΓΚΕΝΤΡΩΤΙΚΟΣ!I301</f>
        <v>0</v>
      </c>
      <c r="Q181" s="112">
        <f>[1]ΣΥΓΚΕΝΤΡΩΤΙΚΟΣ!K94</f>
        <v>0</v>
      </c>
      <c r="R181" s="112">
        <f>[1]ΣΥΓΚΕΝΤΡΩΤΙΚΟΣ!K198</f>
        <v>0</v>
      </c>
      <c r="S181" s="112">
        <f>[1]ΣΥΓΚΕΝΤΡΩΤΙΚΟΣ!K301</f>
        <v>0</v>
      </c>
      <c r="T181" s="112">
        <f>[1]ΣΥΓΚΕΝΤΡΩΤΙΚΟΣ!M94</f>
        <v>0</v>
      </c>
      <c r="U181" s="112">
        <f>[1]ΣΥΓΚΕΝΤΡΩΤΙΚΟΣ!M198</f>
        <v>0</v>
      </c>
      <c r="V181" s="112">
        <f>[1]ΣΥΓΚΕΝΤΡΩΤΙΚΟΣ!M301</f>
        <v>0</v>
      </c>
      <c r="W181" s="112">
        <f>[1]ΣΥΓΚΕΝΤΡΩΤΙΚΟΣ!O94</f>
        <v>0</v>
      </c>
      <c r="X181" s="112">
        <f>[1]ΣΥΓΚΕΝΤΡΩΤΙΚΟΣ!O198</f>
        <v>0</v>
      </c>
      <c r="Y181" s="112">
        <f>[1]ΣΥΓΚΕΝΤΡΩΤΙΚΟΣ!O301</f>
        <v>0</v>
      </c>
      <c r="Z181" s="112">
        <f>[1]ΣΥΓΚΕΝΤΡΩΤΙΚΟΣ!Q94</f>
        <v>0</v>
      </c>
      <c r="AA181" s="112">
        <f>[1]ΣΥΓΚΕΝΤΡΩΤΙΚΟΣ!Q198</f>
        <v>0</v>
      </c>
      <c r="AB181" s="112">
        <f>[1]ΣΥΓΚΕΝΤΡΩΤΙΚΟΣ!Q301</f>
        <v>0</v>
      </c>
      <c r="AC181" s="112">
        <f>[1]ΣΥΓΚΕΝΤΡΩΤΙΚΟΣ!S94</f>
        <v>0</v>
      </c>
      <c r="AD181" s="112">
        <f>[1]ΣΥΓΚΕΝΤΡΩΤΙΚΟΣ!S198</f>
        <v>0</v>
      </c>
      <c r="AE181" s="112">
        <f>[1]ΣΥΓΚΕΝΤΡΩΤΙΚΟΣ!S301</f>
        <v>0</v>
      </c>
      <c r="AF181" s="112">
        <f>[1]ΣΥΓΚΕΝΤΡΩΤΙΚΟΣ!U94</f>
        <v>0</v>
      </c>
      <c r="AG181" s="112">
        <f>[1]ΣΥΓΚΕΝΤΡΩΤΙΚΟΣ!U198</f>
        <v>0</v>
      </c>
      <c r="AH181" s="112">
        <f>[1]ΣΥΓΚΕΝΤΡΩΤΙΚΟΣ!U301</f>
        <v>0</v>
      </c>
    </row>
    <row r="182" spans="1:34" hidden="1" x14ac:dyDescent="0.15">
      <c r="A182" s="97" t="str">
        <f>[1]ΣΥΓΚΕΝΤΡΩΤΙΚΟΣ!A95</f>
        <v>Δ. Ελλάδα</v>
      </c>
      <c r="B182" s="112">
        <f>[1]ΣΥΓΚΕΝΤΡΩΤΙΚΟΣ!B95</f>
        <v>478099.16</v>
      </c>
      <c r="C182" s="112">
        <f>[1]ΣΥΓΚΕΝΤΡΩΤΙΚΟΣ!B199</f>
        <v>478099.16</v>
      </c>
      <c r="D182" s="112">
        <f>[1]ΣΥΓΚΕΝΤΡΩΤΙΚΟΣ!B302</f>
        <v>478099.16</v>
      </c>
      <c r="E182" s="112">
        <f>[1]ΣΥΓΚΕΝΤΡΩΤΙΚΟΣ!C95</f>
        <v>60000</v>
      </c>
      <c r="F182" s="112">
        <f>[1]ΣΥΓΚΕΝΤΡΩΤΙΚΟΣ!C199</f>
        <v>60000</v>
      </c>
      <c r="G182" s="112">
        <f>[1]ΣΥΓΚΕΝΤΡΩΤΙΚΟΣ!C302</f>
        <v>60000</v>
      </c>
      <c r="H182" s="112">
        <f>[1]ΣΥΓΚΕΝΤΡΩΤΙΚΟΣ!E95</f>
        <v>100000</v>
      </c>
      <c r="I182" s="112">
        <f>[1]ΣΥΓΚΕΝΤΡΩΤΙΚΟΣ!E199</f>
        <v>100000</v>
      </c>
      <c r="J182" s="112">
        <f>[1]ΣΥΓΚΕΝΤΡΩΤΙΚΟΣ!E302</f>
        <v>100000</v>
      </c>
      <c r="K182" s="112">
        <f>[1]ΣΥΓΚΕΝΤΡΩΤΙΚΟΣ!G95</f>
        <v>40008</v>
      </c>
      <c r="L182" s="112">
        <f>[1]ΣΥΓΚΕΝΤΡΩΤΙΚΟΣ!G199</f>
        <v>40008</v>
      </c>
      <c r="M182" s="112">
        <f>[1]ΣΥΓΚΕΝΤΡΩΤΙΚΟΣ!G302</f>
        <v>40008</v>
      </c>
      <c r="N182" s="112">
        <f>[1]ΣΥΓΚΕΝΤΡΩΤΙΚΟΣ!I95</f>
        <v>278091.15999999997</v>
      </c>
      <c r="O182" s="112">
        <f>[1]ΣΥΓΚΕΝΤΡΩΤΙΚΟΣ!I199</f>
        <v>278091.15999999997</v>
      </c>
      <c r="P182" s="112">
        <f>[1]ΣΥΓΚΕΝΤΡΩΤΙΚΟΣ!I302</f>
        <v>278091.15999999997</v>
      </c>
      <c r="Q182" s="112">
        <f>[1]ΣΥΓΚΕΝΤΡΩΤΙΚΟΣ!K95</f>
        <v>0</v>
      </c>
      <c r="R182" s="112">
        <f>[1]ΣΥΓΚΕΝΤΡΩΤΙΚΟΣ!K199</f>
        <v>0</v>
      </c>
      <c r="S182" s="112">
        <f>[1]ΣΥΓΚΕΝΤΡΩΤΙΚΟΣ!K302</f>
        <v>0</v>
      </c>
      <c r="T182" s="112">
        <f>[1]ΣΥΓΚΕΝΤΡΩΤΙΚΟΣ!M95</f>
        <v>0</v>
      </c>
      <c r="U182" s="112">
        <f>[1]ΣΥΓΚΕΝΤΡΩΤΙΚΟΣ!M199</f>
        <v>0</v>
      </c>
      <c r="V182" s="112">
        <f>[1]ΣΥΓΚΕΝΤΡΩΤΙΚΟΣ!M302</f>
        <v>0</v>
      </c>
      <c r="W182" s="112">
        <f>[1]ΣΥΓΚΕΝΤΡΩΤΙΚΟΣ!O95</f>
        <v>0</v>
      </c>
      <c r="X182" s="112">
        <f>[1]ΣΥΓΚΕΝΤΡΩΤΙΚΟΣ!O199</f>
        <v>0</v>
      </c>
      <c r="Y182" s="112">
        <f>[1]ΣΥΓΚΕΝΤΡΩΤΙΚΟΣ!O302</f>
        <v>0</v>
      </c>
      <c r="Z182" s="112">
        <f>[1]ΣΥΓΚΕΝΤΡΩΤΙΚΟΣ!Q95</f>
        <v>0</v>
      </c>
      <c r="AA182" s="112">
        <f>[1]ΣΥΓΚΕΝΤΡΩΤΙΚΟΣ!Q199</f>
        <v>0</v>
      </c>
      <c r="AB182" s="112">
        <f>[1]ΣΥΓΚΕΝΤΡΩΤΙΚΟΣ!Q302</f>
        <v>0</v>
      </c>
      <c r="AC182" s="112">
        <f>[1]ΣΥΓΚΕΝΤΡΩΤΙΚΟΣ!S95</f>
        <v>0</v>
      </c>
      <c r="AD182" s="112">
        <f>[1]ΣΥΓΚΕΝΤΡΩΤΙΚΟΣ!S199</f>
        <v>0</v>
      </c>
      <c r="AE182" s="112">
        <f>[1]ΣΥΓΚΕΝΤΡΩΤΙΚΟΣ!S302</f>
        <v>0</v>
      </c>
      <c r="AF182" s="112">
        <f>[1]ΣΥΓΚΕΝΤΡΩΤΙΚΟΣ!U95</f>
        <v>0</v>
      </c>
      <c r="AG182" s="112">
        <f>[1]ΣΥΓΚΕΝΤΡΩΤΙΚΟΣ!U199</f>
        <v>0</v>
      </c>
      <c r="AH182" s="112">
        <f>[1]ΣΥΓΚΕΝΤΡΩΤΙΚΟΣ!U302</f>
        <v>0</v>
      </c>
    </row>
    <row r="183" spans="1:34" hidden="1" x14ac:dyDescent="0.15">
      <c r="A183" s="97" t="str">
        <f>[1]ΣΥΓΚΕΝΤΡΩΤΙΚΟΣ!A96</f>
        <v>ΔΙΜΕΡΗ-ΛΑΠ</v>
      </c>
      <c r="B183" s="112">
        <f>[1]ΣΥΓΚΕΝΤΡΩΤΙΚΟΣ!B96</f>
        <v>68315249.25999999</v>
      </c>
      <c r="C183" s="112">
        <f>[1]ΣΥΓΚΕΝΤΡΩΤΙΚΟΣ!B200</f>
        <v>51730827.750000007</v>
      </c>
      <c r="D183" s="112">
        <f>[1]ΣΥΓΚΕΝΤΡΩΤΙΚΟΣ!B303</f>
        <v>10661147.539999999</v>
      </c>
      <c r="E183" s="112">
        <f>[1]ΣΥΓΚΕΝΤΡΩΤΙΚΟΣ!C96</f>
        <v>13986286.390000001</v>
      </c>
      <c r="F183" s="112">
        <f>[1]ΣΥΓΚΕΝΤΡΩΤΙΚΟΣ!C200</f>
        <v>10031483.33</v>
      </c>
      <c r="G183" s="112">
        <f>[1]ΣΥΓΚΕΝΤΡΩΤΙΚΟΣ!C303</f>
        <v>1766735</v>
      </c>
      <c r="H183" s="112">
        <f>[1]ΣΥΓΚΕΝΤΡΩΤΙΚΟΣ!E96</f>
        <v>3252212.41</v>
      </c>
      <c r="I183" s="112">
        <f>[1]ΣΥΓΚΕΝΤΡΩΤΙΚΟΣ!E200</f>
        <v>1751412.4100000001</v>
      </c>
      <c r="J183" s="112">
        <f>[1]ΣΥΓΚΕΝΤΡΩΤΙΚΟΣ!E303</f>
        <v>1208411.8999999999</v>
      </c>
      <c r="K183" s="112">
        <f>[1]ΣΥΓΚΕΝΤΡΩΤΙΚΟΣ!G96</f>
        <v>3572686.63</v>
      </c>
      <c r="L183" s="112">
        <f>[1]ΣΥΓΚΕΝΤΡΩΤΙΚΟΣ!G200</f>
        <v>2986444.6100000003</v>
      </c>
      <c r="M183" s="112">
        <f>[1]ΣΥΓΚΕΝΤΡΩΤΙΚΟΣ!G303</f>
        <v>303177.86</v>
      </c>
      <c r="N183" s="112">
        <f>[1]ΣΥΓΚΕΝΤΡΩΤΙΚΟΣ!I96</f>
        <v>21811741.210000001</v>
      </c>
      <c r="O183" s="112">
        <f>[1]ΣΥΓΚΕΝΤΡΩΤΙΚΟΣ!I200</f>
        <v>15766460.109999999</v>
      </c>
      <c r="P183" s="112">
        <f>[1]ΣΥΓΚΕΝΤΡΩΤΙΚΟΣ!I303</f>
        <v>2852136.0300000003</v>
      </c>
      <c r="Q183" s="112">
        <f>[1]ΣΥΓΚΕΝΤΡΩΤΙΚΟΣ!K96</f>
        <v>7120701.71</v>
      </c>
      <c r="R183" s="112">
        <f>[1]ΣΥΓΚΕΝΤΡΩΤΙΚΟΣ!K200</f>
        <v>6517911.71</v>
      </c>
      <c r="S183" s="112">
        <f>[1]ΣΥΓΚΕΝΤΡΩΤΙΚΟΣ!K303</f>
        <v>1624500.5</v>
      </c>
      <c r="T183" s="112">
        <f>[1]ΣΥΓΚΕΝΤΡΩΤΙΚΟΣ!M96</f>
        <v>2194979.9500000002</v>
      </c>
      <c r="U183" s="112">
        <f>[1]ΣΥΓΚΕΝΤΡΩΤΙΚΟΣ!M200</f>
        <v>2194979.9500000002</v>
      </c>
      <c r="V183" s="112">
        <f>[1]ΣΥΓΚΕΝΤΡΩΤΙΚΟΣ!M303</f>
        <v>597830</v>
      </c>
      <c r="W183" s="112">
        <f>[1]ΣΥΓΚΕΝΤΡΩΤΙΚΟΣ!O96</f>
        <v>3220812.2</v>
      </c>
      <c r="X183" s="112">
        <f>[1]ΣΥΓΚΕΝΤΡΩΤΙΚΟΣ!O200</f>
        <v>2751394.75</v>
      </c>
      <c r="Y183" s="112">
        <f>[1]ΣΥΓΚΕΝΤΡΩΤΙΚΟΣ!O303</f>
        <v>775810</v>
      </c>
      <c r="Z183" s="112">
        <f>[1]ΣΥΓΚΕΝΤΡΩΤΙΚΟΣ!Q96</f>
        <v>6263028.7599999998</v>
      </c>
      <c r="AA183" s="112">
        <f>[1]ΣΥΓΚΕΝΤΡΩΤΙΚΟΣ!Q200</f>
        <v>3187315.88</v>
      </c>
      <c r="AB183" s="112">
        <f>[1]ΣΥΓΚΕΝΤΡΩΤΙΚΟΣ!Q303</f>
        <v>421202.5</v>
      </c>
      <c r="AC183" s="112">
        <f>[1]ΣΥΓΚΕΝΤΡΩΤΙΚΟΣ!S96</f>
        <v>0</v>
      </c>
      <c r="AD183" s="112">
        <f>[1]ΣΥΓΚΕΝΤΡΩΤΙΚΟΣ!S200</f>
        <v>0</v>
      </c>
      <c r="AE183" s="112">
        <f>[1]ΣΥΓΚΕΝΤΡΩΤΙΚΟΣ!S303</f>
        <v>0</v>
      </c>
      <c r="AF183" s="112">
        <f>[1]ΣΥΓΚΕΝΤΡΩΤΙΚΟΣ!U96</f>
        <v>6892800</v>
      </c>
      <c r="AG183" s="112">
        <f>[1]ΣΥΓΚΕΝΤΡΩΤΙΚΟΣ!U200</f>
        <v>6543425</v>
      </c>
      <c r="AH183" s="112">
        <f>[1]ΣΥΓΚΕΝΤΡΩΤΙΚΟΣ!U303</f>
        <v>1111343.75</v>
      </c>
    </row>
    <row r="184" spans="1:34" hidden="1" x14ac:dyDescent="0.15">
      <c r="A184" s="97" t="str">
        <f>[1]ΣΥΓΚΕΝΤΡΩΤΙΚΟΣ!A97</f>
        <v>Ανατ. Μακεδονία &amp; Θράκη</v>
      </c>
      <c r="B184" s="112">
        <f>[1]ΣΥΓΚΕΝΤΡΩΤΙΚΟΣ!B97</f>
        <v>7211877.9700000007</v>
      </c>
      <c r="C184" s="112">
        <f>[1]ΣΥΓΚΕΝΤΡΩΤΙΚΟΣ!B201</f>
        <v>4633519.87</v>
      </c>
      <c r="D184" s="112">
        <f>[1]ΣΥΓΚΕΝΤΡΩΤΙΚΟΣ!B304</f>
        <v>1153818.75</v>
      </c>
      <c r="E184" s="112">
        <f>[1]ΣΥΓΚΕΝΤΡΩΤΙΚΟΣ!C97</f>
        <v>1984119.77</v>
      </c>
      <c r="F184" s="112">
        <f>[1]ΣΥΓΚΕΝΤΡΩΤΙΚΟΣ!C201</f>
        <v>1369563.87</v>
      </c>
      <c r="G184" s="112">
        <f>[1]ΣΥΓΚΕΝΤΡΩΤΙΚΟΣ!C304</f>
        <v>142350</v>
      </c>
      <c r="H184" s="112">
        <f>[1]ΣΥΓΚΕΝΤΡΩΤΙΚΟΣ!E97</f>
        <v>223750</v>
      </c>
      <c r="I184" s="112">
        <f>[1]ΣΥΓΚΕΝΤΡΩΤΙΚΟΣ!E201</f>
        <v>223750</v>
      </c>
      <c r="J184" s="112">
        <f>[1]ΣΥΓΚΕΝΤΡΩΤΙΚΟΣ!E304</f>
        <v>223750</v>
      </c>
      <c r="K184" s="112">
        <f>[1]ΣΥΓΚΕΝΤΡΩΤΙΚΟΣ!G97</f>
        <v>491020.77</v>
      </c>
      <c r="L184" s="112">
        <f>[1]ΣΥΓΚΕΝΤΡΩΤΙΚΟΣ!G201</f>
        <v>112758.75</v>
      </c>
      <c r="M184" s="112">
        <f>[1]ΣΥΓΚΕΝΤΡΩΤΙΚΟΣ!G304</f>
        <v>0</v>
      </c>
      <c r="N184" s="112">
        <f>[1]ΣΥΓΚΕΝΤΡΩΤΙΚΟΣ!I97</f>
        <v>1373318.49</v>
      </c>
      <c r="O184" s="112">
        <f>[1]ΣΥΓΚΕΝΤΡΩΤΙΚΟΣ!I201</f>
        <v>440523.57</v>
      </c>
      <c r="P184" s="112">
        <f>[1]ΣΥΓΚΕΝΤΡΩΤΙΚΟΣ!I304</f>
        <v>0</v>
      </c>
      <c r="Q184" s="112">
        <f>[1]ΣΥΓΚΕΝΤΡΩΤΙΚΟΣ!K97</f>
        <v>710524.5</v>
      </c>
      <c r="R184" s="112">
        <f>[1]ΣΥΓΚΕΝΤΡΩΤΙΚΟΣ!K201</f>
        <v>558214.5</v>
      </c>
      <c r="S184" s="112">
        <f>[1]ΣΥΓΚΕΝΤΡΩΤΙΚΟΣ!K304</f>
        <v>120000</v>
      </c>
      <c r="T184" s="112">
        <f>[1]ΣΥΓΚΕΝΤΡΩΤΙΚΟΣ!M97</f>
        <v>0</v>
      </c>
      <c r="U184" s="112">
        <f>[1]ΣΥΓΚΕΝΤΡΩΤΙΚΟΣ!M201</f>
        <v>0</v>
      </c>
      <c r="V184" s="112">
        <f>[1]ΣΥΓΚΕΝΤΡΩΤΙΚΟΣ!M304</f>
        <v>0</v>
      </c>
      <c r="W184" s="112">
        <f>[1]ΣΥΓΚΕΝΤΡΩΤΙΚΟΣ!O97</f>
        <v>389675</v>
      </c>
      <c r="X184" s="112">
        <f>[1]ΣΥΓΚΕΝΤΡΩΤΙΚΟΣ!O201</f>
        <v>389675</v>
      </c>
      <c r="Y184" s="112">
        <f>[1]ΣΥΓΚΕΝΤΡΩΤΙΚΟΣ!O304</f>
        <v>237250</v>
      </c>
      <c r="Z184" s="112">
        <f>[1]ΣΥΓΚΕΝΤΡΩΤΙΚΟΣ!Q97</f>
        <v>953863.19</v>
      </c>
      <c r="AA184" s="112">
        <f>[1]ΣΥΓΚΕΝΤΡΩΤΙΚΟΣ!Q201</f>
        <v>453427.93</v>
      </c>
      <c r="AB184" s="112">
        <f>[1]ΣΥΓΚΕΝΤΡΩΤΙΚΟΣ!Q304</f>
        <v>264862.5</v>
      </c>
      <c r="AC184" s="112">
        <f>[1]ΣΥΓΚΕΝΤΡΩΤΙΚΟΣ!S97</f>
        <v>0</v>
      </c>
      <c r="AD184" s="112">
        <f>[1]ΣΥΓΚΕΝΤΡΩΤΙΚΟΣ!S201</f>
        <v>0</v>
      </c>
      <c r="AE184" s="112">
        <f>[1]ΣΥΓΚΕΝΤΡΩΤΙΚΟΣ!S304</f>
        <v>0</v>
      </c>
      <c r="AF184" s="112">
        <f>[1]ΣΥΓΚΕΝΤΡΩΤΙΚΟΣ!U97</f>
        <v>1085606.25</v>
      </c>
      <c r="AG184" s="112">
        <f>[1]ΣΥΓΚΕΝΤΡΩΤΙΚΟΣ!U201</f>
        <v>1085606.25</v>
      </c>
      <c r="AH184" s="112">
        <f>[1]ΣΥΓΚΕΝΤΡΩΤΙΚΟΣ!U304</f>
        <v>165606.25</v>
      </c>
    </row>
    <row r="185" spans="1:34" hidden="1" x14ac:dyDescent="0.15">
      <c r="A185" s="97" t="str">
        <f>[1]ΣΥΓΚΕΝΤΡΩΤΙΚΟΣ!A98</f>
        <v>Κ. Μακεδονία</v>
      </c>
      <c r="B185" s="112">
        <f>[1]ΣΥΓΚΕΝΤΡΩΤΙΚΟΣ!B98</f>
        <v>34724016.920000002</v>
      </c>
      <c r="C185" s="112">
        <f>[1]ΣΥΓΚΕΝΤΡΩΤΙΚΟΣ!B202</f>
        <v>25837409.640000001</v>
      </c>
      <c r="D185" s="112">
        <f>[1]ΣΥΓΚΕΝΤΡΩΤΙΚΟΣ!B305</f>
        <v>4433341.8599999994</v>
      </c>
      <c r="E185" s="112">
        <f>[1]ΣΥΓΚΕΝΤΡΩΤΙΚΟΣ!C98</f>
        <v>6514435.7300000004</v>
      </c>
      <c r="F185" s="112">
        <f>[1]ΣΥΓΚΕΝΤΡΩΤΙΚΟΣ!C202</f>
        <v>4434649.7300000004</v>
      </c>
      <c r="G185" s="112">
        <f>[1]ΣΥΓΚΕΝΤΡΩΤΙΚΟΣ!C305</f>
        <v>293630</v>
      </c>
      <c r="H185" s="112">
        <f>[1]ΣΥΓΚΕΝΤΡΩΤΙΚΟΣ!E98</f>
        <v>1521692.5</v>
      </c>
      <c r="I185" s="112">
        <f>[1]ΣΥΓΚΕΝΤΡΩΤΙΚΟΣ!E202</f>
        <v>1009662.51</v>
      </c>
      <c r="J185" s="112">
        <f>[1]ΣΥΓΚΕΝΤΡΩΤΙΚΟΣ!E305</f>
        <v>679662</v>
      </c>
      <c r="K185" s="112">
        <f>[1]ΣΥΓΚΕΝΤΡΩΤΙΚΟΣ!G98</f>
        <v>2006478.86</v>
      </c>
      <c r="L185" s="112">
        <f>[1]ΣΥΓΚΕΝΤΡΩΤΙΚΟΣ!G202</f>
        <v>2006478.86</v>
      </c>
      <c r="M185" s="112">
        <f>[1]ΣΥΓΚΕΝΤΡΩΤΙΚΟΣ!G305</f>
        <v>303177.86</v>
      </c>
      <c r="N185" s="112">
        <f>[1]ΣΥΓΚΕΝΤΡΩΤΙΚΟΣ!I98</f>
        <v>11943370.51</v>
      </c>
      <c r="O185" s="112">
        <f>[1]ΣΥΓΚΕΝΤΡΩΤΙΚΟΣ!I202</f>
        <v>8291286.8399999999</v>
      </c>
      <c r="P185" s="112">
        <f>[1]ΣΥΓΚΕΝΤΡΩΤΙΚΟΣ!I305</f>
        <v>872724</v>
      </c>
      <c r="Q185" s="112">
        <f>[1]ΣΥΓΚΕΝΤΡΩΤΙΚΟΣ!K98</f>
        <v>3908117.55</v>
      </c>
      <c r="R185" s="112">
        <f>[1]ΣΥΓΚΕΝΤΡΩΤΙΚΟΣ!K202</f>
        <v>3457637.55</v>
      </c>
      <c r="S185" s="112">
        <f>[1]ΣΥΓΚΕΝΤΡΩΤΙΚΟΣ!K305</f>
        <v>954728</v>
      </c>
      <c r="T185" s="112">
        <f>[1]ΣΥΓΚΕΝΤΡΩΤΙΚΟΣ!M98</f>
        <v>1771222.45</v>
      </c>
      <c r="U185" s="112">
        <f>[1]ΣΥΓΚΕΝΤΡΩΤΙΚΟΣ!M202</f>
        <v>1771222.45</v>
      </c>
      <c r="V185" s="112">
        <f>[1]ΣΥΓΚΕΝΤΡΩΤΙΚΟΣ!M305</f>
        <v>597830</v>
      </c>
      <c r="W185" s="112">
        <f>[1]ΣΥΓΚΕΝΤΡΩΤΙΚΟΣ!O98</f>
        <v>544750</v>
      </c>
      <c r="X185" s="112">
        <f>[1]ΣΥΓΚΕΝΤΡΩΤΙΚΟΣ!O202</f>
        <v>544750</v>
      </c>
      <c r="Y185" s="112">
        <f>[1]ΣΥΓΚΕΝΤΡΩΤΙΚΟΣ!O305</f>
        <v>0</v>
      </c>
      <c r="Z185" s="112">
        <f>[1]ΣΥΓΚΕΝΤΡΩΤΙΚΟΣ!Q98</f>
        <v>4144493.07</v>
      </c>
      <c r="AA185" s="112">
        <f>[1]ΣΥΓΚΕΝΤΡΩΤΙΚΟΣ!Q202</f>
        <v>1952265.45</v>
      </c>
      <c r="AB185" s="112">
        <f>[1]ΣΥΓΚΕΝΤΡΩΤΙΚΟΣ!Q305</f>
        <v>156340</v>
      </c>
      <c r="AC185" s="112">
        <f>[1]ΣΥΓΚΕΝΤΡΩΤΙΚΟΣ!S98</f>
        <v>0</v>
      </c>
      <c r="AD185" s="112">
        <f>[1]ΣΥΓΚΕΝΤΡΩΤΙΚΟΣ!S202</f>
        <v>0</v>
      </c>
      <c r="AE185" s="112">
        <f>[1]ΣΥΓΚΕΝΤΡΩΤΙΚΟΣ!S305</f>
        <v>0</v>
      </c>
      <c r="AF185" s="112">
        <f>[1]ΣΥΓΚΕΝΤΡΩΤΙΚΟΣ!U98</f>
        <v>2369456.25</v>
      </c>
      <c r="AG185" s="112">
        <f>[1]ΣΥΓΚΕΝΤΡΩΤΙΚΟΣ!U202</f>
        <v>2369456.25</v>
      </c>
      <c r="AH185" s="112">
        <f>[1]ΣΥΓΚΕΝΤΡΩΤΙΚΟΣ!U305</f>
        <v>575250</v>
      </c>
    </row>
    <row r="186" spans="1:34" hidden="1" x14ac:dyDescent="0.15">
      <c r="A186" s="97" t="str">
        <f>[1]ΣΥΓΚΕΝΤΡΩΤΙΚΟΣ!A99</f>
        <v>Θεσσαλία</v>
      </c>
      <c r="B186" s="112">
        <f>[1]ΣΥΓΚΕΝΤΡΩΤΙΚΟΣ!B99</f>
        <v>6223089.9100000001</v>
      </c>
      <c r="C186" s="112">
        <f>[1]ΣΥΓΚΕΝΤΡΩΤΙΚΟΣ!B203</f>
        <v>4867727.4000000004</v>
      </c>
      <c r="D186" s="112">
        <f>[1]ΣΥΓΚΕΝΤΡΩΤΙΚΟΣ!B306</f>
        <v>1325939.8999999999</v>
      </c>
      <c r="E186" s="112">
        <f>[1]ΣΥΓΚΕΝΤΡΩΤΙΚΟΣ!C99</f>
        <v>2465553.48</v>
      </c>
      <c r="F186" s="112">
        <f>[1]ΣΥΓΚΕΝΤΡΩΤΙΚΟΣ!C203</f>
        <v>1943615.98</v>
      </c>
      <c r="G186" s="112">
        <f>[1]ΣΥΓΚΕΝΤΡΩΤΙΚΟΣ!C306</f>
        <v>692380</v>
      </c>
      <c r="H186" s="112">
        <f>[1]ΣΥΓΚΕΝΤΡΩΤΙΚΟΣ!E99</f>
        <v>460999.91</v>
      </c>
      <c r="I186" s="112">
        <f>[1]ΣΥΓΚΕΝΤΡΩΤΙΚΟΣ!E203</f>
        <v>304999.90000000002</v>
      </c>
      <c r="J186" s="112">
        <f>[1]ΣΥΓΚΕΝΤΡΩΤΙΚΟΣ!E306</f>
        <v>304999.90000000002</v>
      </c>
      <c r="K186" s="112">
        <f>[1]ΣΥΓΚΕΝΤΡΩΤΙΚΟΣ!G99</f>
        <v>323812</v>
      </c>
      <c r="L186" s="112">
        <f>[1]ΣΥΓΚΕΝΤΡΩΤΙΚΟΣ!G203</f>
        <v>323812</v>
      </c>
      <c r="M186" s="112">
        <f>[1]ΣΥΓΚΕΝΤΡΩΤΙΚΟΣ!G306</f>
        <v>0</v>
      </c>
      <c r="N186" s="112">
        <f>[1]ΣΥΓΚΕΝΤΡΩΤΙΚΟΣ!I99</f>
        <v>933621.77</v>
      </c>
      <c r="O186" s="112">
        <f>[1]ΣΥΓΚΕΝΤΡΩΤΙΚΟΣ!I203</f>
        <v>420446.77</v>
      </c>
      <c r="P186" s="112">
        <f>[1]ΣΥΓΚΕΝΤΡΩΤΙΚΟΣ!I306</f>
        <v>0</v>
      </c>
      <c r="Q186" s="112">
        <f>[1]ΣΥΓΚΕΝΤΡΩΤΙΚΟΣ!K99</f>
        <v>148268</v>
      </c>
      <c r="R186" s="112">
        <f>[1]ΣΥΓΚΕΝΤΡΩΤΙΚΟΣ!K203</f>
        <v>148268</v>
      </c>
      <c r="S186" s="112">
        <f>[1]ΣΥΓΚΕΝΤΡΩΤΙΚΟΣ!K306</f>
        <v>0</v>
      </c>
      <c r="T186" s="112">
        <f>[1]ΣΥΓΚΕΝΤΡΩΤΙΚΟΣ!M99</f>
        <v>423757.5</v>
      </c>
      <c r="U186" s="112">
        <f>[1]ΣΥΓΚΕΝΤΡΩΤΙΚΟΣ!M203</f>
        <v>423757.5</v>
      </c>
      <c r="V186" s="112">
        <f>[1]ΣΥΓΚΕΝΤΡΩΤΙΚΟΣ!M306</f>
        <v>0</v>
      </c>
      <c r="W186" s="112">
        <f>[1]ΣΥΓΚΕΝΤΡΩΤΙΚΟΣ!O99</f>
        <v>702829.75</v>
      </c>
      <c r="X186" s="112">
        <f>[1]ΣΥΓΚΕΝΤΡΩΤΙΚΟΣ!O203</f>
        <v>702829.75</v>
      </c>
      <c r="Y186" s="112">
        <f>[1]ΣΥΓΚΕΝΤΡΩΤΙΚΟΣ!O306</f>
        <v>328560</v>
      </c>
      <c r="Z186" s="112">
        <f>[1]ΣΥΓΚΕΝΤΡΩΤΙΚΟΣ!Q99</f>
        <v>764247.5</v>
      </c>
      <c r="AA186" s="112">
        <f>[1]ΣΥΓΚΕΝΤΡΩΤΙΚΟΣ!Q203</f>
        <v>599997.5</v>
      </c>
      <c r="AB186" s="112">
        <f>[1]ΣΥΓΚΕΝΤΡΩΤΙΚΟΣ!Q306</f>
        <v>0</v>
      </c>
      <c r="AC186" s="112">
        <f>[1]ΣΥΓΚΕΝΤΡΩΤΙΚΟΣ!S99</f>
        <v>0</v>
      </c>
      <c r="AD186" s="112">
        <f>[1]ΣΥΓΚΕΝΤΡΩΤΙΚΟΣ!S203</f>
        <v>0</v>
      </c>
      <c r="AE186" s="112">
        <f>[1]ΣΥΓΚΕΝΤΡΩΤΙΚΟΣ!S306</f>
        <v>0</v>
      </c>
      <c r="AF186" s="112">
        <f>[1]ΣΥΓΚΕΝΤΡΩΤΙΚΟΣ!U99</f>
        <v>0</v>
      </c>
      <c r="AG186" s="112">
        <f>[1]ΣΥΓΚΕΝΤΡΩΤΙΚΟΣ!U203</f>
        <v>0</v>
      </c>
      <c r="AH186" s="112">
        <f>[1]ΣΥΓΚΕΝΤΡΩΤΙΚΟΣ!U306</f>
        <v>0</v>
      </c>
    </row>
    <row r="187" spans="1:34" hidden="1" x14ac:dyDescent="0.15">
      <c r="A187" s="97" t="str">
        <f>[1]ΣΥΓΚΕΝΤΡΩΤΙΚΟΣ!A100</f>
        <v>Ήπειρος</v>
      </c>
      <c r="B187" s="112">
        <f>[1]ΣΥΓΚΕΝΤΡΩΤΙΚΟΣ!B100</f>
        <v>4275744.16</v>
      </c>
      <c r="C187" s="112">
        <f>[1]ΣΥΓΚΕΝΤΡΩΤΙΚΟΣ!B204</f>
        <v>3243942.02</v>
      </c>
      <c r="D187" s="112">
        <f>[1]ΣΥΓΚΕΝΤΡΩΤΙΚΟΣ!B307</f>
        <v>322875</v>
      </c>
      <c r="E187" s="112">
        <f>[1]ΣΥΓΚΕΝΤΡΩΤΙΚΟΣ!C100</f>
        <v>1282707.1499999999</v>
      </c>
      <c r="F187" s="112">
        <f>[1]ΣΥΓΚΕΝΤΡΩΤΙΚΟΣ!C204</f>
        <v>774705.01</v>
      </c>
      <c r="G187" s="112">
        <f>[1]ΣΥΓΚΕΝΤΡΩΤΙΚΟΣ!C307</f>
        <v>322875</v>
      </c>
      <c r="H187" s="112">
        <f>[1]ΣΥΓΚΕΝΤΡΩΤΙΚΟΣ!E100</f>
        <v>465000</v>
      </c>
      <c r="I187" s="112">
        <f>[1]ΣΥΓΚΕΝΤΡΩΤΙΚΟΣ!E204</f>
        <v>0</v>
      </c>
      <c r="J187" s="112">
        <f>[1]ΣΥΓΚΕΝΤΡΩΤΙΚΟΣ!E307</f>
        <v>0</v>
      </c>
      <c r="K187" s="112">
        <f>[1]ΣΥΓΚΕΝΤΡΩΤΙΚΟΣ!G100</f>
        <v>0</v>
      </c>
      <c r="L187" s="112">
        <f>[1]ΣΥΓΚΕΝΤΡΩΤΙΚΟΣ!G204</f>
        <v>0</v>
      </c>
      <c r="M187" s="112">
        <f>[1]ΣΥΓΚΕΝΤΡΩΤΙΚΟΣ!G307</f>
        <v>0</v>
      </c>
      <c r="N187" s="112">
        <f>[1]ΣΥΓΚΕΝΤΡΩΤΙΚΟΣ!I100</f>
        <v>776623.1</v>
      </c>
      <c r="O187" s="112">
        <f>[1]ΣΥΓΚΕΝΤΡΩΤΙΚΟΣ!I204</f>
        <v>776623.1</v>
      </c>
      <c r="P187" s="112">
        <f>[1]ΣΥΓΚΕΝΤΡΩΤΙΚΟΣ!I307</f>
        <v>0</v>
      </c>
      <c r="Q187" s="112">
        <f>[1]ΣΥΓΚΕΝΤΡΩΤΙΚΟΣ!K100</f>
        <v>639363.91</v>
      </c>
      <c r="R187" s="112">
        <f>[1]ΣΥΓΚΕΝΤΡΩΤΙΚΟΣ!K204</f>
        <v>639363.91</v>
      </c>
      <c r="S187" s="112">
        <f>[1]ΣΥΓΚΕΝΤΡΩΤΙΚΟΣ!K307</f>
        <v>0</v>
      </c>
      <c r="T187" s="112">
        <f>[1]ΣΥΓΚΕΝΤΡΩΤΙΚΟΣ!M100</f>
        <v>0</v>
      </c>
      <c r="U187" s="112">
        <f>[1]ΣΥΓΚΕΝΤΡΩΤΙΚΟΣ!M204</f>
        <v>0</v>
      </c>
      <c r="V187" s="112">
        <f>[1]ΣΥΓΚΕΝΤΡΩΤΙΚΟΣ!M307</f>
        <v>0</v>
      </c>
      <c r="W187" s="112">
        <f>[1]ΣΥΓΚΕΝΤΡΩΤΙΚΟΣ!O100</f>
        <v>0</v>
      </c>
      <c r="X187" s="112">
        <f>[1]ΣΥΓΚΕΝΤΡΩΤΙΚΟΣ!O204</f>
        <v>0</v>
      </c>
      <c r="Y187" s="112">
        <f>[1]ΣΥΓΚΕΝΤΡΩΤΙΚΟΣ!O307</f>
        <v>0</v>
      </c>
      <c r="Z187" s="112">
        <f>[1]ΣΥΓΚΕΝΤΡΩΤΙΚΟΣ!Q100</f>
        <v>58800</v>
      </c>
      <c r="AA187" s="112">
        <f>[1]ΣΥΓΚΕΝΤΡΩΤΙΚΟΣ!Q204</f>
        <v>0</v>
      </c>
      <c r="AB187" s="112">
        <f>[1]ΣΥΓΚΕΝΤΡΩΤΙΚΟΣ!Q307</f>
        <v>0</v>
      </c>
      <c r="AC187" s="112">
        <f>[1]ΣΥΓΚΕΝΤΡΩΤΙΚΟΣ!S100</f>
        <v>0</v>
      </c>
      <c r="AD187" s="112">
        <f>[1]ΣΥΓΚΕΝΤΡΩΤΙΚΟΣ!S204</f>
        <v>0</v>
      </c>
      <c r="AE187" s="112">
        <f>[1]ΣΥΓΚΕΝΤΡΩΤΙΚΟΣ!S307</f>
        <v>0</v>
      </c>
      <c r="AF187" s="112">
        <f>[1]ΣΥΓΚΕΝΤΡΩΤΙΚΟΣ!U100</f>
        <v>1053250</v>
      </c>
      <c r="AG187" s="112">
        <f>[1]ΣΥΓΚΕΝΤΡΩΤΙΚΟΣ!U204</f>
        <v>1053250</v>
      </c>
      <c r="AH187" s="112">
        <f>[1]ΣΥΓΚΕΝΤΡΩΤΙΚΟΣ!U307</f>
        <v>0</v>
      </c>
    </row>
    <row r="188" spans="1:34" hidden="1" x14ac:dyDescent="0.15">
      <c r="A188" s="97" t="str">
        <f>[1]ΣΥΓΚΕΝΤΡΩΤΙΚΟΣ!A101</f>
        <v>Δ. Ελλάδα</v>
      </c>
      <c r="B188" s="112">
        <f>[1]ΣΥΓΚΕΝΤΡΩΤΙΚΟΣ!B101</f>
        <v>15880520.299999999</v>
      </c>
      <c r="C188" s="112">
        <f>[1]ΣΥΓΚΕΝΤΡΩΤΙΚΟΣ!B205</f>
        <v>13148228.82</v>
      </c>
      <c r="D188" s="112">
        <f>[1]ΣΥΓΚΕΝΤΡΩΤΙΚΟΣ!B308</f>
        <v>3425172.0300000003</v>
      </c>
      <c r="E188" s="112">
        <f>[1]ΣΥΓΚΕΝΤΡΩΤΙΚΟΣ!C101</f>
        <v>1739470.26</v>
      </c>
      <c r="F188" s="112">
        <f>[1]ΣΥΓΚΕΝΤΡΩΤΙΚΟΣ!C205</f>
        <v>1508948.74</v>
      </c>
      <c r="G188" s="112">
        <f>[1]ΣΥΓΚΕΝΤΡΩΤΙΚΟΣ!C308</f>
        <v>315500</v>
      </c>
      <c r="H188" s="112">
        <f>[1]ΣΥΓΚΕΝΤΡΩΤΙΚΟΣ!E101</f>
        <v>580770</v>
      </c>
      <c r="I188" s="112">
        <f>[1]ΣΥΓΚΕΝΤΡΩΤΙΚΟΣ!E205</f>
        <v>213000</v>
      </c>
      <c r="J188" s="112">
        <f>[1]ΣΥΓΚΕΝΤΡΩΤΙΚΟΣ!E308</f>
        <v>0</v>
      </c>
      <c r="K188" s="112">
        <f>[1]ΣΥΓΚΕΝΤΡΩΤΙΚΟΣ!G101</f>
        <v>751375</v>
      </c>
      <c r="L188" s="112">
        <f>[1]ΣΥΓΚΕΝΤΡΩΤΙΚΟΣ!G205</f>
        <v>543395</v>
      </c>
      <c r="M188" s="112">
        <f>[1]ΣΥΓΚΕΝΤΡΩΤΙΚΟΣ!G308</f>
        <v>0</v>
      </c>
      <c r="N188" s="112">
        <f>[1]ΣΥΓΚΕΝΤΡΩΤΙΚΟΣ!I101</f>
        <v>6784807.3399999999</v>
      </c>
      <c r="O188" s="112">
        <f>[1]ΣΥΓΚΕΝΤΡΩΤΙΚΟΣ!I205</f>
        <v>5837579.8300000001</v>
      </c>
      <c r="P188" s="112">
        <f>[1]ΣΥΓΚΕΝΤΡΩΤΙΚΟΣ!I308</f>
        <v>1979412.03</v>
      </c>
      <c r="Q188" s="112">
        <f>[1]ΣΥΓΚΕΝΤΡΩΤΙΚΟΣ!K101</f>
        <v>1714427.75</v>
      </c>
      <c r="R188" s="112">
        <f>[1]ΣΥΓΚΕΝΤΡΩΤΙΚΟΣ!K205</f>
        <v>1714427.75</v>
      </c>
      <c r="S188" s="112">
        <f>[1]ΣΥΓΚΕΝΤΡΩΤΙΚΟΣ!K308</f>
        <v>549772.5</v>
      </c>
      <c r="T188" s="112">
        <f>[1]ΣΥΓΚΕΝΤΡΩΤΙΚΟΣ!M101</f>
        <v>0</v>
      </c>
      <c r="U188" s="112">
        <f>[1]ΣΥΓΚΕΝΤΡΩΤΙΚΟΣ!M205</f>
        <v>0</v>
      </c>
      <c r="V188" s="112">
        <f>[1]ΣΥΓΚΕΝΤΡΩΤΙΚΟΣ!M308</f>
        <v>0</v>
      </c>
      <c r="W188" s="112">
        <f>[1]ΣΥΓΚΕΝΤΡΩΤΙΚΟΣ!O101</f>
        <v>1583557.45</v>
      </c>
      <c r="X188" s="112">
        <f>[1]ΣΥΓΚΕΝΤΡΩΤΙΚΟΣ!O205</f>
        <v>1114140</v>
      </c>
      <c r="Y188" s="112">
        <f>[1]ΣΥΓΚΕΝΤΡΩΤΙΚΟΣ!O308</f>
        <v>210000</v>
      </c>
      <c r="Z188" s="112">
        <f>[1]ΣΥΓΚΕΝΤΡΩΤΙΚΟΣ!Q101</f>
        <v>341625</v>
      </c>
      <c r="AA188" s="112">
        <f>[1]ΣΥΓΚΕΝΤΡΩΤΙΚΟΣ!Q205</f>
        <v>181625</v>
      </c>
      <c r="AB188" s="112">
        <f>[1]ΣΥΓΚΕΝΤΡΩΤΙΚΟΣ!Q308</f>
        <v>0</v>
      </c>
      <c r="AC188" s="112">
        <f>[1]ΣΥΓΚΕΝΤΡΩΤΙΚΟΣ!S101</f>
        <v>0</v>
      </c>
      <c r="AD188" s="112">
        <f>[1]ΣΥΓΚΕΝΤΡΩΤΙΚΟΣ!S205</f>
        <v>0</v>
      </c>
      <c r="AE188" s="112">
        <f>[1]ΣΥΓΚΕΝΤΡΩΤΙΚΟΣ!S308</f>
        <v>0</v>
      </c>
      <c r="AF188" s="112">
        <f>[1]ΣΥΓΚΕΝΤΡΩΤΙΚΟΣ!U101</f>
        <v>2384487.5</v>
      </c>
      <c r="AG188" s="112">
        <f>[1]ΣΥΓΚΕΝΤΡΩΤΙΚΟΣ!U205</f>
        <v>2035112.5</v>
      </c>
      <c r="AH188" s="112">
        <f>[1]ΣΥΓΚΕΝΤΡΩΤΙΚΟΣ!U308</f>
        <v>370487.5</v>
      </c>
    </row>
    <row r="189" spans="1:34" hidden="1" x14ac:dyDescent="0.15">
      <c r="A189" s="97" t="str">
        <f>[1]ΣΥΓΚΕΝΤΡΩΤΙΚΟΣ!A102</f>
        <v>ΕΙΔΙΚΕΣ ΔΡΑΣΕΙΣ-ΛΑΠ</v>
      </c>
      <c r="B189" s="112">
        <f>[1]ΣΥΓΚΕΝΤΡΩΤΙΚΟΣ!B102</f>
        <v>69331719.969999999</v>
      </c>
      <c r="C189" s="112">
        <f>[1]ΣΥΓΚΕΝΤΡΩΤΙΚΟΣ!B206</f>
        <v>38288716.460000001</v>
      </c>
      <c r="D189" s="112">
        <f>[1]ΣΥΓΚΕΝΤΡΩΤΙΚΟΣ!B309</f>
        <v>10202899.890000001</v>
      </c>
      <c r="E189" s="112">
        <f>[1]ΣΥΓΚΕΝΤΡΩΤΙΚΟΣ!C102</f>
        <v>6329295.2299999995</v>
      </c>
      <c r="F189" s="112">
        <f>[1]ΣΥΓΚΕΝΤΡΩΤΙΚΟΣ!C206</f>
        <v>3509394.63</v>
      </c>
      <c r="G189" s="112">
        <f>[1]ΣΥΓΚΕΝΤΡΩΤΙΚΟΣ!C309</f>
        <v>2799256.4899999993</v>
      </c>
      <c r="H189" s="112">
        <f>[1]ΣΥΓΚΕΝΤΡΩΤΙΚΟΣ!E102</f>
        <v>0</v>
      </c>
      <c r="I189" s="112">
        <f>[1]ΣΥΓΚΕΝΤΡΩΤΙΚΟΣ!E206</f>
        <v>0</v>
      </c>
      <c r="J189" s="112">
        <f>[1]ΣΥΓΚΕΝΤΡΩΤΙΚΟΣ!E309</f>
        <v>0</v>
      </c>
      <c r="K189" s="112">
        <f>[1]ΣΥΓΚΕΝΤΡΩΤΙΚΟΣ!G102</f>
        <v>0</v>
      </c>
      <c r="L189" s="112">
        <f>[1]ΣΥΓΚΕΝΤΡΩΤΙΚΟΣ!G206</f>
        <v>0</v>
      </c>
      <c r="M189" s="112">
        <f>[1]ΣΥΓΚΕΝΤΡΩΤΙΚΟΣ!G309</f>
        <v>0</v>
      </c>
      <c r="N189" s="112">
        <f>[1]ΣΥΓΚΕΝΤΡΩΤΙΚΟΣ!I102</f>
        <v>0</v>
      </c>
      <c r="O189" s="112">
        <f>[1]ΣΥΓΚΕΝΤΡΩΤΙΚΟΣ!I206</f>
        <v>0</v>
      </c>
      <c r="P189" s="112">
        <f>[1]ΣΥΓΚΕΝΤΡΩΤΙΚΟΣ!I309</f>
        <v>0</v>
      </c>
      <c r="Q189" s="112">
        <f>[1]ΣΥΓΚΕΝΤΡΩΤΙΚΟΣ!K102</f>
        <v>0</v>
      </c>
      <c r="R189" s="112">
        <f>[1]ΣΥΓΚΕΝΤΡΩΤΙΚΟΣ!K206</f>
        <v>0</v>
      </c>
      <c r="S189" s="112">
        <f>[1]ΣΥΓΚΕΝΤΡΩΤΙΚΟΣ!K309</f>
        <v>0</v>
      </c>
      <c r="T189" s="112">
        <f>[1]ΣΥΓΚΕΝΤΡΩΤΙΚΟΣ!M102</f>
        <v>0</v>
      </c>
      <c r="U189" s="112">
        <f>[1]ΣΥΓΚΕΝΤΡΩΤΙΚΟΣ!M206</f>
        <v>0</v>
      </c>
      <c r="V189" s="112">
        <f>[1]ΣΥΓΚΕΝΤΡΩΤΙΚΟΣ!M309</f>
        <v>0</v>
      </c>
      <c r="W189" s="112">
        <f>[1]ΣΥΓΚΕΝΤΡΩΤΙΚΟΣ!O102</f>
        <v>26741395.860000003</v>
      </c>
      <c r="X189" s="112">
        <f>[1]ΣΥΓΚΕΝΤΡΩΤΙΚΟΣ!O206</f>
        <v>15921094.300000001</v>
      </c>
      <c r="Y189" s="112">
        <f>[1]ΣΥΓΚΕΝΤΡΩΤΙΚΟΣ!O309</f>
        <v>3554868.02</v>
      </c>
      <c r="Z189" s="112">
        <f>[1]ΣΥΓΚΕΝΤΡΩΤΙΚΟΣ!Q102</f>
        <v>36261028.879999995</v>
      </c>
      <c r="AA189" s="112">
        <f>[1]ΣΥΓΚΕΝΤΡΩΤΙΚΟΣ!Q206</f>
        <v>18858227.530000001</v>
      </c>
      <c r="AB189" s="112">
        <f>[1]ΣΥΓΚΕΝΤΡΩΤΙΚΟΣ!Q309</f>
        <v>3848775.38</v>
      </c>
      <c r="AC189" s="112">
        <f>[1]ΣΥΓΚΕΝΤΡΩΤΙΚΟΣ!S102</f>
        <v>0</v>
      </c>
      <c r="AD189" s="112">
        <f>[1]ΣΥΓΚΕΝΤΡΩΤΙΚΟΣ!S206</f>
        <v>0</v>
      </c>
      <c r="AE189" s="112">
        <f>[1]ΣΥΓΚΕΝΤΡΩΤΙΚΟΣ!S309</f>
        <v>0</v>
      </c>
      <c r="AF189" s="112">
        <f>[1]ΣΥΓΚΕΝΤΡΩΤΙΚΟΣ!U102</f>
        <v>0</v>
      </c>
      <c r="AG189" s="112">
        <f>[1]ΣΥΓΚΕΝΤΡΩΤΙΚΟΣ!U206</f>
        <v>0</v>
      </c>
      <c r="AH189" s="112">
        <f>[1]ΣΥΓΚΕΝΤΡΩΤΙΚΟΣ!U309</f>
        <v>0</v>
      </c>
    </row>
    <row r="190" spans="1:34" hidden="1" x14ac:dyDescent="0.15">
      <c r="A190" s="97" t="str">
        <f>[1]ΣΥΓΚΕΝΤΡΩΤΙΚΟΣ!A103</f>
        <v>Ανατ. Μακεδονία &amp; Θράκη</v>
      </c>
      <c r="B190" s="112">
        <f>[1]ΣΥΓΚΕΝΤΡΩΤΙΚΟΣ!B103</f>
        <v>5822279.040000001</v>
      </c>
      <c r="C190" s="112">
        <f>[1]ΣΥΓΚΕΝΤΡΩΤΙΚΟΣ!B207</f>
        <v>4151414.76</v>
      </c>
      <c r="D190" s="112">
        <f>[1]ΣΥΓΚΕΝΤΡΩΤΙΚΟΣ!B310</f>
        <v>1166817.48</v>
      </c>
      <c r="E190" s="112">
        <f>[1]ΣΥΓΚΕΝΤΡΩΤΙΚΟΣ!C103</f>
        <v>278208.06</v>
      </c>
      <c r="F190" s="112">
        <f>[1]ΣΥΓΚΕΝΤΡΩΤΙΚΟΣ!C207</f>
        <v>278208.06</v>
      </c>
      <c r="G190" s="112">
        <f>[1]ΣΥΓΚΕΝΤΡΩΤΙΚΟΣ!C310</f>
        <v>56320</v>
      </c>
      <c r="H190" s="112">
        <f>[1]ΣΥΓΚΕΝΤΡΩΤΙΚΟΣ!E103</f>
        <v>0</v>
      </c>
      <c r="I190" s="112">
        <f>[1]ΣΥΓΚΕΝΤΡΩΤΙΚΟΣ!E207</f>
        <v>0</v>
      </c>
      <c r="J190" s="112">
        <f>[1]ΣΥΓΚΕΝΤΡΩΤΙΚΟΣ!E310</f>
        <v>0</v>
      </c>
      <c r="K190" s="112">
        <f>[1]ΣΥΓΚΕΝΤΡΩΤΙΚΟΣ!G103</f>
        <v>0</v>
      </c>
      <c r="L190" s="112">
        <f>[1]ΣΥΓΚΕΝΤΡΩΤΙΚΟΣ!G207</f>
        <v>0</v>
      </c>
      <c r="M190" s="112">
        <f>[1]ΣΥΓΚΕΝΤΡΩΤΙΚΟΣ!G310</f>
        <v>0</v>
      </c>
      <c r="N190" s="112">
        <f>[1]ΣΥΓΚΕΝΤΡΩΤΙΚΟΣ!I103</f>
        <v>0</v>
      </c>
      <c r="O190" s="112">
        <f>[1]ΣΥΓΚΕΝΤΡΩΤΙΚΟΣ!I207</f>
        <v>0</v>
      </c>
      <c r="P190" s="112">
        <f>[1]ΣΥΓΚΕΝΤΡΩΤΙΚΟΣ!I310</f>
        <v>0</v>
      </c>
      <c r="Q190" s="112">
        <f>[1]ΣΥΓΚΕΝΤΡΩΤΙΚΟΣ!K103</f>
        <v>0</v>
      </c>
      <c r="R190" s="112">
        <f>[1]ΣΥΓΚΕΝΤΡΩΤΙΚΟΣ!K207</f>
        <v>0</v>
      </c>
      <c r="S190" s="112">
        <f>[1]ΣΥΓΚΕΝΤΡΩΤΙΚΟΣ!K310</f>
        <v>0</v>
      </c>
      <c r="T190" s="112">
        <f>[1]ΣΥΓΚΕΝΤΡΩΤΙΚΟΣ!M103</f>
        <v>0</v>
      </c>
      <c r="U190" s="112">
        <f>[1]ΣΥΓΚΕΝΤΡΩΤΙΚΟΣ!M207</f>
        <v>0</v>
      </c>
      <c r="V190" s="112">
        <f>[1]ΣΥΓΚΕΝΤΡΩΤΙΚΟΣ!M310</f>
        <v>0</v>
      </c>
      <c r="W190" s="112">
        <f>[1]ΣΥΓΚΕΝΤΡΩΤΙΚΟΣ!O103</f>
        <v>1753575.75</v>
      </c>
      <c r="X190" s="112">
        <f>[1]ΣΥΓΚΕΝΤΡΩΤΙΚΟΣ!O207</f>
        <v>1028220.75</v>
      </c>
      <c r="Y190" s="112">
        <f>[1]ΣΥΓΚΕΝΤΡΩΤΙΚΟΣ!O310</f>
        <v>431643.25</v>
      </c>
      <c r="Z190" s="112">
        <f>[1]ΣΥΓΚΕΝΤΡΩΤΙΚΟΣ!Q103</f>
        <v>3790495.2300000004</v>
      </c>
      <c r="AA190" s="112">
        <f>[1]ΣΥΓΚΕΝΤΡΩΤΙΚΟΣ!Q207</f>
        <v>2844985.9499999997</v>
      </c>
      <c r="AB190" s="112">
        <f>[1]ΣΥΓΚΕΝΤΡΩΤΙΚΟΣ!Q310</f>
        <v>678854.23</v>
      </c>
      <c r="AC190" s="112">
        <f>[1]ΣΥΓΚΕΝΤΡΩΤΙΚΟΣ!S103</f>
        <v>0</v>
      </c>
      <c r="AD190" s="112">
        <f>[1]ΣΥΓΚΕΝΤΡΩΤΙΚΟΣ!S207</f>
        <v>0</v>
      </c>
      <c r="AE190" s="112">
        <f>[1]ΣΥΓΚΕΝΤΡΩΤΙΚΟΣ!S310</f>
        <v>0</v>
      </c>
      <c r="AF190" s="112">
        <f>[1]ΣΥΓΚΕΝΤΡΩΤΙΚΟΣ!U103</f>
        <v>0</v>
      </c>
      <c r="AG190" s="112">
        <f>[1]ΣΥΓΚΕΝΤΡΩΤΙΚΟΣ!U207</f>
        <v>0</v>
      </c>
      <c r="AH190" s="112">
        <f>[1]ΣΥΓΚΕΝΤΡΩΤΙΚΟΣ!U310</f>
        <v>0</v>
      </c>
    </row>
    <row r="191" spans="1:34" hidden="1" x14ac:dyDescent="0.15">
      <c r="A191" s="97" t="str">
        <f>[1]ΣΥΓΚΕΝΤΡΩΤΙΚΟΣ!A104</f>
        <v>Κ. Μακεδονία</v>
      </c>
      <c r="B191" s="112">
        <f>[1]ΣΥΓΚΕΝΤΡΩΤΙΚΟΣ!B104</f>
        <v>31858898.609999996</v>
      </c>
      <c r="C191" s="112">
        <f>[1]ΣΥΓΚΕΝΤΡΩΤΙΚΟΣ!B208</f>
        <v>18375747.370000001</v>
      </c>
      <c r="D191" s="112">
        <f>[1]ΣΥΓΚΕΝΤΡΩΤΙΚΟΣ!B311</f>
        <v>4272583.41</v>
      </c>
      <c r="E191" s="112">
        <f>[1]ΣΥΓΚΕΝΤΡΩΤΙΚΟΣ!C104</f>
        <v>1491504.38</v>
      </c>
      <c r="F191" s="112">
        <f>[1]ΣΥΓΚΕΝΤΡΩΤΙΚΟΣ!C208</f>
        <v>777431.36</v>
      </c>
      <c r="G191" s="112">
        <f>[1]ΣΥΓΚΕΝΤΡΩΤΙΚΟΣ!C311</f>
        <v>757431.36</v>
      </c>
      <c r="H191" s="112">
        <f>[1]ΣΥΓΚΕΝΤΡΩΤΙΚΟΣ!E104</f>
        <v>0</v>
      </c>
      <c r="I191" s="112">
        <f>[1]ΣΥΓΚΕΝΤΡΩΤΙΚΟΣ!E208</f>
        <v>0</v>
      </c>
      <c r="J191" s="112">
        <f>[1]ΣΥΓΚΕΝΤΡΩΤΙΚΟΣ!E311</f>
        <v>0</v>
      </c>
      <c r="K191" s="112">
        <f>[1]ΣΥΓΚΕΝΤΡΩΤΙΚΟΣ!G104</f>
        <v>0</v>
      </c>
      <c r="L191" s="112">
        <f>[1]ΣΥΓΚΕΝΤΡΩΤΙΚΟΣ!G208</f>
        <v>0</v>
      </c>
      <c r="M191" s="112">
        <f>[1]ΣΥΓΚΕΝΤΡΩΤΙΚΟΣ!G311</f>
        <v>0</v>
      </c>
      <c r="N191" s="112">
        <f>[1]ΣΥΓΚΕΝΤΡΩΤΙΚΟΣ!I104</f>
        <v>0</v>
      </c>
      <c r="O191" s="112">
        <f>[1]ΣΥΓΚΕΝΤΡΩΤΙΚΟΣ!I208</f>
        <v>0</v>
      </c>
      <c r="P191" s="112">
        <f>[1]ΣΥΓΚΕΝΤΡΩΤΙΚΟΣ!I311</f>
        <v>0</v>
      </c>
      <c r="Q191" s="112">
        <f>[1]ΣΥΓΚΕΝΤΡΩΤΙΚΟΣ!K104</f>
        <v>0</v>
      </c>
      <c r="R191" s="112">
        <f>[1]ΣΥΓΚΕΝΤΡΩΤΙΚΟΣ!K208</f>
        <v>0</v>
      </c>
      <c r="S191" s="112">
        <f>[1]ΣΥΓΚΕΝΤΡΩΤΙΚΟΣ!K311</f>
        <v>0</v>
      </c>
      <c r="T191" s="112">
        <f>[1]ΣΥΓΚΕΝΤΡΩΤΙΚΟΣ!M104</f>
        <v>0</v>
      </c>
      <c r="U191" s="112">
        <f>[1]ΣΥΓΚΕΝΤΡΩΤΙΚΟΣ!M208</f>
        <v>0</v>
      </c>
      <c r="V191" s="112">
        <f>[1]ΣΥΓΚΕΝΤΡΩΤΙΚΟΣ!M311</f>
        <v>0</v>
      </c>
      <c r="W191" s="112">
        <f>[1]ΣΥΓΚΕΝΤΡΩΤΙΚΟΣ!O104</f>
        <v>12743191.530000001</v>
      </c>
      <c r="X191" s="112">
        <f>[1]ΣΥΓΚΕΝΤΡΩΤΙΚΟΣ!O208</f>
        <v>8443780.2799999993</v>
      </c>
      <c r="Y191" s="112">
        <f>[1]ΣΥΓΚΕΝΤΡΩΤΙΚΟΣ!O311</f>
        <v>2156104.6800000002</v>
      </c>
      <c r="Z191" s="112">
        <f>[1]ΣΥΓΚΕΝΤΡΩΤΙΚΟΣ!Q104</f>
        <v>17624202.699999996</v>
      </c>
      <c r="AA191" s="112">
        <f>[1]ΣΥΓΚΕΝΤΡΩΤΙΚΟΣ!Q208</f>
        <v>9154535.7300000023</v>
      </c>
      <c r="AB191" s="112">
        <f>[1]ΣΥΓΚΕΝΤΡΩΤΙΚΟΣ!Q311</f>
        <v>1359047.37</v>
      </c>
      <c r="AC191" s="112">
        <f>[1]ΣΥΓΚΕΝΤΡΩΤΙΚΟΣ!S104</f>
        <v>0</v>
      </c>
      <c r="AD191" s="112">
        <f>[1]ΣΥΓΚΕΝΤΡΩΤΙΚΟΣ!S208</f>
        <v>0</v>
      </c>
      <c r="AE191" s="112">
        <f>[1]ΣΥΓΚΕΝΤΡΩΤΙΚΟΣ!S311</f>
        <v>0</v>
      </c>
      <c r="AF191" s="112">
        <f>[1]ΣΥΓΚΕΝΤΡΩΤΙΚΟΣ!U104</f>
        <v>0</v>
      </c>
      <c r="AG191" s="112">
        <f>[1]ΣΥΓΚΕΝΤΡΩΤΙΚΟΣ!U208</f>
        <v>0</v>
      </c>
      <c r="AH191" s="112">
        <f>[1]ΣΥΓΚΕΝΤΡΩΤΙΚΟΣ!U311</f>
        <v>0</v>
      </c>
    </row>
    <row r="192" spans="1:34" hidden="1" x14ac:dyDescent="0.15">
      <c r="A192" s="97" t="str">
        <f>[1]ΣΥΓΚΕΝΤΡΩΤΙΚΟΣ!A105</f>
        <v>Άγιο Όρος</v>
      </c>
      <c r="B192" s="112">
        <f>[1]ΣΥΓΚΕΝΤΡΩΤΙΚΟΣ!B105</f>
        <v>145000</v>
      </c>
      <c r="C192" s="112"/>
      <c r="D192" s="112">
        <f>[1]ΣΥΓΚΕΝΤΡΩΤΙΚΟΣ!B312</f>
        <v>1237923.79</v>
      </c>
      <c r="E192" s="112">
        <f>[1]ΣΥΓΚΕΝΤΡΩΤΙΚΟΣ!C105</f>
        <v>0</v>
      </c>
      <c r="F192" s="112">
        <f>[1]ΣΥΓΚΕΝΤΡΩΤΙΚΟΣ!C209</f>
        <v>920383.7</v>
      </c>
      <c r="G192" s="112">
        <f>[1]ΣΥΓΚΕΝΤΡΩΤΙΚΟΣ!C312</f>
        <v>637339.41999999993</v>
      </c>
      <c r="H192" s="112">
        <f>[1]ΣΥΓΚΕΝΤΡΩΤΙΚΟΣ!E105</f>
        <v>0</v>
      </c>
      <c r="I192" s="112">
        <f>[1]ΣΥΓΚΕΝΤΡΩΤΙΚΟΣ!E209</f>
        <v>0</v>
      </c>
      <c r="J192" s="112">
        <f>[1]ΣΥΓΚΕΝΤΡΩΤΙΚΟΣ!E312</f>
        <v>0</v>
      </c>
      <c r="K192" s="112">
        <f>[1]ΣΥΓΚΕΝΤΡΩΤΙΚΟΣ!G105</f>
        <v>0</v>
      </c>
      <c r="L192" s="112">
        <f>[1]ΣΥΓΚΕΝΤΡΩΤΙΚΟΣ!G209</f>
        <v>0</v>
      </c>
      <c r="M192" s="112">
        <f>[1]ΣΥΓΚΕΝΤΡΩΤΙΚΟΣ!G312</f>
        <v>0</v>
      </c>
      <c r="N192" s="112">
        <f>[1]ΣΥΓΚΕΝΤΡΩΤΙΚΟΣ!I105</f>
        <v>0</v>
      </c>
      <c r="O192" s="112">
        <f>[1]ΣΥΓΚΕΝΤΡΩΤΙΚΟΣ!I209</f>
        <v>0</v>
      </c>
      <c r="P192" s="112">
        <f>[1]ΣΥΓΚΕΝΤΡΩΤΙΚΟΣ!I312</f>
        <v>0</v>
      </c>
      <c r="Q192" s="112">
        <f>[1]ΣΥΓΚΕΝΤΡΩΤΙΚΟΣ!K105</f>
        <v>0</v>
      </c>
      <c r="R192" s="112">
        <f>[1]ΣΥΓΚΕΝΤΡΩΤΙΚΟΣ!K209</f>
        <v>0</v>
      </c>
      <c r="S192" s="112">
        <f>[1]ΣΥΓΚΕΝΤΡΩΤΙΚΟΣ!K312</f>
        <v>0</v>
      </c>
      <c r="T192" s="112">
        <f>[1]ΣΥΓΚΕΝΤΡΩΤΙΚΟΣ!M105</f>
        <v>0</v>
      </c>
      <c r="U192" s="112">
        <f>[1]ΣΥΓΚΕΝΤΡΩΤΙΚΟΣ!M209</f>
        <v>0</v>
      </c>
      <c r="V192" s="112">
        <f>[1]ΣΥΓΚΕΝΤΡΩΤΙΚΟΣ!M312</f>
        <v>0</v>
      </c>
      <c r="W192" s="112">
        <f>[1]ΣΥΓΚΕΝΤΡΩΤΙΚΟΣ!O105</f>
        <v>0</v>
      </c>
      <c r="X192" s="112">
        <f>[1]ΣΥΓΚΕΝΤΡΩΤΙΚΟΣ!O209</f>
        <v>1154510.4600000002</v>
      </c>
      <c r="Y192" s="112">
        <f>[1]ΣΥΓΚΕΝΤΡΩΤΙΚΟΣ!O312</f>
        <v>352470.09</v>
      </c>
      <c r="Z192" s="112">
        <f>[1]ΣΥΓΚΕΝΤΡΩΤΙΚΟΣ!Q105</f>
        <v>145000</v>
      </c>
      <c r="AA192" s="112">
        <f>[1]ΣΥΓΚΕΝΤΡΩΤΙΚΟΣ!Q209</f>
        <v>993352.28</v>
      </c>
      <c r="AB192" s="112">
        <f>[1]ΣΥΓΚΕΝΤΡΩΤΙΚΟΣ!Q312</f>
        <v>248114.28</v>
      </c>
      <c r="AC192" s="112">
        <f>[1]ΣΥΓΚΕΝΤΡΩΤΙΚΟΣ!S105</f>
        <v>0</v>
      </c>
      <c r="AD192" s="112">
        <f>[1]ΣΥΓΚΕΝΤΡΩΤΙΚΟΣ!S209</f>
        <v>0</v>
      </c>
      <c r="AE192" s="112">
        <f>[1]ΣΥΓΚΕΝΤΡΩΤΙΚΟΣ!S312</f>
        <v>0</v>
      </c>
      <c r="AF192" s="112">
        <f>[1]ΣΥΓΚΕΝΤΡΩΤΙΚΟΣ!U105</f>
        <v>0</v>
      </c>
      <c r="AG192" s="112">
        <f>[1]ΣΥΓΚΕΝΤΡΩΤΙΚΟΣ!U209</f>
        <v>0</v>
      </c>
      <c r="AH192" s="112">
        <f>[1]ΣΥΓΚΕΝΤΡΩΤΙΚΟΣ!U312</f>
        <v>0</v>
      </c>
    </row>
    <row r="193" spans="1:34" hidden="1" x14ac:dyDescent="0.15">
      <c r="A193" s="97" t="str">
        <f>[1]ΣΥΓΚΕΝΤΡΩΤΙΚΟΣ!A106</f>
        <v>Θεσσαλία</v>
      </c>
      <c r="B193" s="112">
        <f>[1]ΣΥΓΚΕΝΤΡΩΤΙΚΟΣ!B106</f>
        <v>7419322.8599999994</v>
      </c>
      <c r="C193" s="112">
        <f>[1]ΣΥΓΚΕΝΤΡΩΤΙΚΟΣ!B209</f>
        <v>3068246.4400000004</v>
      </c>
      <c r="D193" s="112">
        <f>[1]ΣΥΓΚΕΝΤΡΩΤΙΚΟΣ!B313</f>
        <v>1562800.68</v>
      </c>
      <c r="E193" s="112">
        <f>[1]ΣΥΓΚΕΝΤΡΩΤΙΚΟΣ!C106</f>
        <v>1615709.99</v>
      </c>
      <c r="F193" s="112">
        <f>[1]ΣΥΓΚΕΝΤΡΩΤΙΚΟΣ!C210</f>
        <v>390908.45999999996</v>
      </c>
      <c r="G193" s="112">
        <f>[1]ΣΥΓΚΕΝΤΡΩΤΙΚΟΣ!C313</f>
        <v>262905.18</v>
      </c>
      <c r="H193" s="112">
        <f>[1]ΣΥΓΚΕΝΤΡΩΤΙΚΟΣ!E106</f>
        <v>0</v>
      </c>
      <c r="I193" s="112">
        <f>[1]ΣΥΓΚΕΝΤΡΩΤΙΚΟΣ!E210</f>
        <v>0</v>
      </c>
      <c r="J193" s="112">
        <f>[1]ΣΥΓΚΕΝΤΡΩΤΙΚΟΣ!E313</f>
        <v>0</v>
      </c>
      <c r="K193" s="112">
        <f>[1]ΣΥΓΚΕΝΤΡΩΤΙΚΟΣ!G106</f>
        <v>0</v>
      </c>
      <c r="L193" s="112">
        <f>[1]ΣΥΓΚΕΝΤΡΩΤΙΚΟΣ!G210</f>
        <v>0</v>
      </c>
      <c r="M193" s="112">
        <f>[1]ΣΥΓΚΕΝΤΡΩΤΙΚΟΣ!G313</f>
        <v>0</v>
      </c>
      <c r="N193" s="112">
        <f>[1]ΣΥΓΚΕΝΤΡΩΤΙΚΟΣ!I106</f>
        <v>0</v>
      </c>
      <c r="O193" s="112">
        <f>[1]ΣΥΓΚΕΝΤΡΩΤΙΚΟΣ!I210</f>
        <v>0</v>
      </c>
      <c r="P193" s="112">
        <f>[1]ΣΥΓΚΕΝΤΡΩΤΙΚΟΣ!I313</f>
        <v>0</v>
      </c>
      <c r="Q193" s="112">
        <f>[1]ΣΥΓΚΕΝΤΡΩΤΙΚΟΣ!K106</f>
        <v>0</v>
      </c>
      <c r="R193" s="112">
        <f>[1]ΣΥΓΚΕΝΤΡΩΤΙΚΟΣ!K210</f>
        <v>0</v>
      </c>
      <c r="S193" s="112">
        <f>[1]ΣΥΓΚΕΝΤΡΩΤΙΚΟΣ!K313</f>
        <v>0</v>
      </c>
      <c r="T193" s="112">
        <f>[1]ΣΥΓΚΕΝΤΡΩΤΙΚΟΣ!M106</f>
        <v>0</v>
      </c>
      <c r="U193" s="112">
        <f>[1]ΣΥΓΚΕΝΤΡΩΤΙΚΟΣ!M210</f>
        <v>0</v>
      </c>
      <c r="V193" s="112">
        <f>[1]ΣΥΓΚΕΝΤΡΩΤΙΚΟΣ!M313</f>
        <v>0</v>
      </c>
      <c r="W193" s="112">
        <f>[1]ΣΥΓΚΕΝΤΡΩΤΙΚΟΣ!O106</f>
        <v>1755966.01</v>
      </c>
      <c r="X193" s="112">
        <f>[1]ΣΥΓΚΕΝΤΡΩΤΙΚΟΣ!O210</f>
        <v>2600030.56</v>
      </c>
      <c r="Y193" s="112">
        <f>[1]ΣΥΓΚΕΝΤΡΩΤΙΚΟΣ!O313</f>
        <v>260000</v>
      </c>
      <c r="Z193" s="112">
        <f>[1]ΣΥΓΚΕΝΤΡΩΤΙΚΟΣ!Q106</f>
        <v>4047646.86</v>
      </c>
      <c r="AA193" s="112">
        <f>[1]ΣΥΓΚΕΝΤΡΩΤΙΚΟΣ!Q210</f>
        <v>2262189.4</v>
      </c>
      <c r="AB193" s="112">
        <f>[1]ΣΥΓΚΕΝΤΡΩΤΙΚΟΣ!Q313</f>
        <v>1039895.5</v>
      </c>
      <c r="AC193" s="112">
        <f>[1]ΣΥΓΚΕΝΤΡΩΤΙΚΟΣ!S106</f>
        <v>0</v>
      </c>
      <c r="AD193" s="112">
        <f>[1]ΣΥΓΚΕΝΤΡΩΤΙΚΟΣ!S210</f>
        <v>0</v>
      </c>
      <c r="AE193" s="112">
        <f>[1]ΣΥΓΚΕΝΤΡΩΤΙΚΟΣ!S313</f>
        <v>0</v>
      </c>
      <c r="AF193" s="112">
        <f>[1]ΣΥΓΚΕΝΤΡΩΤΙΚΟΣ!U106</f>
        <v>0</v>
      </c>
      <c r="AG193" s="112">
        <f>[1]ΣΥΓΚΕΝΤΡΩΤΙΚΟΣ!U210</f>
        <v>0</v>
      </c>
      <c r="AH193" s="112">
        <f>[1]ΣΥΓΚΕΝΤΡΩΤΙΚΟΣ!U313</f>
        <v>0</v>
      </c>
    </row>
    <row r="194" spans="1:34" hidden="1" x14ac:dyDescent="0.15">
      <c r="A194" s="97" t="str">
        <f>[1]ΣΥΓΚΕΝΤΡΩΤΙΚΟΣ!A107</f>
        <v>Ήπειρος</v>
      </c>
      <c r="B194" s="112">
        <f>[1]ΣΥΓΚΕΝΤΡΩΤΙΚΟΣ!B107</f>
        <v>9197587.8000000007</v>
      </c>
      <c r="C194" s="112">
        <f>[1]ΣΥΓΚΕΝΤΡΩΤΙΚΟΣ!B210</f>
        <v>5253128.42</v>
      </c>
      <c r="D194" s="112">
        <f>[1]ΣΥΓΚΕΝΤΡΩΤΙΚΟΣ!B314</f>
        <v>1962774.5299999998</v>
      </c>
      <c r="E194" s="112">
        <f>[1]ΣΥΓΚΕΝΤΡΩΤΙΚΟΣ!C107</f>
        <v>980987.76</v>
      </c>
      <c r="F194" s="112">
        <f>[1]ΣΥΓΚΕΝΤΡΩΤΙΚΟΣ!C211</f>
        <v>1142463.0499999998</v>
      </c>
      <c r="G194" s="112">
        <f>[1]ΣΥΓΚΕΝΤΡΩΤΙΚΟΣ!C314</f>
        <v>1085260.5299999998</v>
      </c>
      <c r="H194" s="112">
        <f>[1]ΣΥΓΚΕΝΤΡΩΤΙΚΟΣ!E107</f>
        <v>0</v>
      </c>
      <c r="I194" s="112">
        <f>[1]ΣΥΓΚΕΝΤΡΩΤΙΚΟΣ!E211</f>
        <v>0</v>
      </c>
      <c r="J194" s="112">
        <f>[1]ΣΥΓΚΕΝΤΡΩΤΙΚΟΣ!E314</f>
        <v>0</v>
      </c>
      <c r="K194" s="112">
        <f>[1]ΣΥΓΚΕΝΤΡΩΤΙΚΟΣ!G107</f>
        <v>0</v>
      </c>
      <c r="L194" s="112">
        <f>[1]ΣΥΓΚΕΝΤΡΩΤΙΚΟΣ!G211</f>
        <v>0</v>
      </c>
      <c r="M194" s="112">
        <f>[1]ΣΥΓΚΕΝΤΡΩΤΙΚΟΣ!G314</f>
        <v>0</v>
      </c>
      <c r="N194" s="112">
        <f>[1]ΣΥΓΚΕΝΤΡΩΤΙΚΟΣ!I107</f>
        <v>0</v>
      </c>
      <c r="O194" s="112">
        <f>[1]ΣΥΓΚΕΝΤΡΩΤΙΚΟΣ!I211</f>
        <v>0</v>
      </c>
      <c r="P194" s="112">
        <f>[1]ΣΥΓΚΕΝΤΡΩΤΙΚΟΣ!I314</f>
        <v>0</v>
      </c>
      <c r="Q194" s="112">
        <f>[1]ΣΥΓΚΕΝΤΡΩΤΙΚΟΣ!K107</f>
        <v>0</v>
      </c>
      <c r="R194" s="112">
        <f>[1]ΣΥΓΚΕΝΤΡΩΤΙΚΟΣ!K211</f>
        <v>0</v>
      </c>
      <c r="S194" s="112">
        <f>[1]ΣΥΓΚΕΝΤΡΩΤΙΚΟΣ!K314</f>
        <v>0</v>
      </c>
      <c r="T194" s="112">
        <f>[1]ΣΥΓΚΕΝΤΡΩΤΙΚΟΣ!M107</f>
        <v>0</v>
      </c>
      <c r="U194" s="112">
        <f>[1]ΣΥΓΚΕΝΤΡΩΤΙΚΟΣ!M211</f>
        <v>0</v>
      </c>
      <c r="V194" s="112">
        <f>[1]ΣΥΓΚΕΝΤΡΩΤΙΚΟΣ!M314</f>
        <v>0</v>
      </c>
      <c r="W194" s="112">
        <f>[1]ΣΥΓΚΕΝΤΡΩΤΙΚΟΣ!O107</f>
        <v>3572442.66</v>
      </c>
      <c r="X194" s="112">
        <f>[1]ΣΥΓΚΕΝΤΡΩΤΙΚΟΣ!O211</f>
        <v>2694552.25</v>
      </c>
      <c r="Y194" s="112">
        <f>[1]ΣΥΓΚΕΝΤΡΩΤΙΚΟΣ!O314</f>
        <v>354650</v>
      </c>
      <c r="Z194" s="112">
        <f>[1]ΣΥΓΚΕΝΤΡΩΤΙΚΟΣ!Q107</f>
        <v>4644157.38</v>
      </c>
      <c r="AA194" s="112">
        <f>[1]ΣΥΓΚΕΝΤΡΩΤΙΚΟΣ!Q211</f>
        <v>3603164.17</v>
      </c>
      <c r="AB194" s="112">
        <f>[1]ΣΥΓΚΕΝΤΡΩΤΙΚΟΣ!Q314</f>
        <v>522864</v>
      </c>
      <c r="AC194" s="112">
        <f>[1]ΣΥΓΚΕΝΤΡΩΤΙΚΟΣ!S107</f>
        <v>0</v>
      </c>
      <c r="AD194" s="112">
        <f>[1]ΣΥΓΚΕΝΤΡΩΤΙΚΟΣ!S211</f>
        <v>0</v>
      </c>
      <c r="AE194" s="112">
        <f>[1]ΣΥΓΚΕΝΤΡΩΤΙΚΟΣ!S314</f>
        <v>0</v>
      </c>
      <c r="AF194" s="112">
        <f>[1]ΣΥΓΚΕΝΤΡΩΤΙΚΟΣ!U107</f>
        <v>0</v>
      </c>
      <c r="AG194" s="112">
        <f>[1]ΣΥΓΚΕΝΤΡΩΤΙΚΟΣ!U211</f>
        <v>0</v>
      </c>
      <c r="AH194" s="112">
        <f>[1]ΣΥΓΚΕΝΤΡΩΤΙΚΟΣ!U314</f>
        <v>0</v>
      </c>
    </row>
    <row r="195" spans="1:34" hidden="1" x14ac:dyDescent="0.15">
      <c r="A195" s="97" t="str">
        <f>[1]ΣΥΓΚΕΝΤΡΩΤΙΚΟΣ!A108</f>
        <v>Δ. Ελλάδα</v>
      </c>
      <c r="B195" s="112">
        <f>[1]ΣΥΓΚΕΝΤΡΩΤΙΚΟΣ!B108</f>
        <v>14888631.66</v>
      </c>
      <c r="C195" s="112">
        <f>[1]ΣΥΓΚΕΝΤΡΩΤΙΚΟΣ!B211</f>
        <v>7440179.4699999997</v>
      </c>
      <c r="D195" s="112">
        <f>D194</f>
        <v>1962774.5299999998</v>
      </c>
      <c r="E195" s="112">
        <f>[1]ΣΥΓΚΕΝΤΡΩΤΙΚΟΣ!C108</f>
        <v>1962885.04</v>
      </c>
      <c r="F195" s="112">
        <f>F194</f>
        <v>1142463.0499999998</v>
      </c>
      <c r="G195" s="112">
        <f>G194</f>
        <v>1085260.5299999998</v>
      </c>
      <c r="H195" s="112">
        <f>[1]ΣΥΓΚΕΝΤΡΩΤΙΚΟΣ!E108</f>
        <v>0</v>
      </c>
      <c r="I195" s="112"/>
      <c r="J195" s="112"/>
      <c r="K195" s="112">
        <f>[1]ΣΥΓΚΕΝΤΡΩΤΙΚΟΣ!G108</f>
        <v>0</v>
      </c>
      <c r="L195" s="112"/>
      <c r="M195" s="112"/>
      <c r="N195" s="112">
        <f>[1]ΣΥΓΚΕΝΤΡΩΤΙΚΟΣ!I108</f>
        <v>0</v>
      </c>
      <c r="O195" s="112"/>
      <c r="P195" s="112"/>
      <c r="Q195" s="112">
        <f>[1]ΣΥΓΚΕΝΤΡΩΤΙΚΟΣ!K108</f>
        <v>0</v>
      </c>
      <c r="R195" s="112"/>
      <c r="S195" s="112"/>
      <c r="T195" s="112">
        <f>[1]ΣΥΓΚΕΝΤΡΩΤΙΚΟΣ!M108</f>
        <v>0</v>
      </c>
      <c r="U195" s="112"/>
      <c r="V195" s="112"/>
      <c r="W195" s="112">
        <f>[1]ΣΥΓΚΕΝΤΡΩΤΙΚΟΣ!O108</f>
        <v>6916219.9100000001</v>
      </c>
      <c r="X195" s="112"/>
      <c r="Y195" s="112"/>
      <c r="Z195" s="112">
        <f>[1]ΣΥΓΚΕΝΤΡΩΤΙΚΟΣ!Q108</f>
        <v>6009526.71</v>
      </c>
      <c r="AB195" s="112"/>
      <c r="AC195" s="112">
        <f>[1]ΣΥΓΚΕΝΤΡΩΤΙΚΟΣ!S108</f>
        <v>0</v>
      </c>
      <c r="AD195" s="112"/>
      <c r="AE195" s="112"/>
      <c r="AF195" s="112">
        <f>[1]ΣΥΓΚΕΝΤΡΩΤΙΚΟΣ!U108</f>
        <v>0</v>
      </c>
      <c r="AG195" s="112"/>
      <c r="AH195" s="112"/>
    </row>
    <row r="196" spans="1:34" x14ac:dyDescent="0.15"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AB196" s="112"/>
      <c r="AC196" s="112"/>
      <c r="AD196" s="112"/>
      <c r="AE196" s="112"/>
      <c r="AF196" s="112"/>
      <c r="AG196" s="112"/>
      <c r="AH196" s="112"/>
    </row>
    <row r="197" spans="1:34" x14ac:dyDescent="0.15"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AB197" s="112"/>
      <c r="AC197" s="112"/>
      <c r="AD197" s="112"/>
      <c r="AE197" s="112"/>
      <c r="AF197" s="112"/>
      <c r="AG197" s="112"/>
      <c r="AH197" s="112"/>
    </row>
    <row r="198" spans="1:34" x14ac:dyDescent="0.15"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AB198" s="112"/>
      <c r="AC198" s="112"/>
      <c r="AD198" s="112"/>
      <c r="AE198" s="112"/>
      <c r="AF198" s="112"/>
      <c r="AG198" s="112"/>
      <c r="AH198" s="112"/>
    </row>
    <row r="203" spans="1:34" ht="58.75" customHeight="1" x14ac:dyDescent="0.15">
      <c r="A203" s="111" t="s">
        <v>52</v>
      </c>
      <c r="B203" s="111" t="s">
        <v>53</v>
      </c>
      <c r="C203" s="111" t="s">
        <v>54</v>
      </c>
      <c r="D203" s="111" t="s">
        <v>55</v>
      </c>
      <c r="E203" s="111" t="s">
        <v>56</v>
      </c>
      <c r="F203" s="111" t="s">
        <v>57</v>
      </c>
      <c r="G203" s="111" t="s">
        <v>58</v>
      </c>
      <c r="H203" s="111" t="s">
        <v>59</v>
      </c>
      <c r="I203" s="111" t="s">
        <v>60</v>
      </c>
    </row>
    <row r="204" spans="1:34" x14ac:dyDescent="0.15">
      <c r="A204" s="97" t="s">
        <v>61</v>
      </c>
      <c r="B204" s="115">
        <v>36.57</v>
      </c>
      <c r="C204" s="116">
        <v>103</v>
      </c>
      <c r="D204" s="116">
        <v>168</v>
      </c>
      <c r="E204" s="117">
        <v>0.1406</v>
      </c>
      <c r="F204" s="116">
        <v>16121</v>
      </c>
      <c r="G204" s="116">
        <v>26037</v>
      </c>
      <c r="H204" s="117">
        <f>C204/$C$221</f>
        <v>1.6715352158390134E-2</v>
      </c>
      <c r="I204" s="117">
        <f>C204/$C$211</f>
        <v>9.9420849420849416E-2</v>
      </c>
    </row>
    <row r="205" spans="1:34" x14ac:dyDescent="0.15">
      <c r="A205" s="97" t="s">
        <v>62</v>
      </c>
      <c r="B205" s="115">
        <v>75.739999999999995</v>
      </c>
      <c r="C205" s="116">
        <v>119</v>
      </c>
      <c r="D205" s="116">
        <v>249</v>
      </c>
      <c r="E205" s="117">
        <v>0.14030000000000001</v>
      </c>
      <c r="F205" s="116">
        <v>16487</v>
      </c>
      <c r="G205" s="116">
        <v>27040</v>
      </c>
      <c r="H205" s="117">
        <f t="shared" ref="H205:H210" si="83">C205/$C$221</f>
        <v>1.9311911716975008E-2</v>
      </c>
      <c r="I205" s="117">
        <f t="shared" ref="I205:I211" si="84">C205/$C$211</f>
        <v>0.11486486486486487</v>
      </c>
    </row>
    <row r="206" spans="1:34" x14ac:dyDescent="0.15">
      <c r="A206" s="97" t="s">
        <v>63</v>
      </c>
      <c r="B206" s="115">
        <v>71.069999999999993</v>
      </c>
      <c r="C206" s="116">
        <v>159</v>
      </c>
      <c r="D206" s="116">
        <v>289</v>
      </c>
      <c r="E206" s="117">
        <v>0.14019999999999999</v>
      </c>
      <c r="F206" s="116">
        <v>16532</v>
      </c>
      <c r="G206" s="116">
        <v>27141</v>
      </c>
      <c r="H206" s="117">
        <f t="shared" si="83"/>
        <v>2.5803310613437196E-2</v>
      </c>
      <c r="I206" s="117">
        <f>C206/$C$211</f>
        <v>0.15347490347490347</v>
      </c>
    </row>
    <row r="207" spans="1:34" x14ac:dyDescent="0.15">
      <c r="A207" s="97" t="s">
        <v>64</v>
      </c>
      <c r="B207" s="115">
        <v>91.17</v>
      </c>
      <c r="C207" s="116">
        <v>155</v>
      </c>
      <c r="D207" s="116">
        <v>296</v>
      </c>
      <c r="E207" s="117">
        <v>0.14069999999999999</v>
      </c>
      <c r="F207" s="116">
        <v>16400</v>
      </c>
      <c r="G207" s="116">
        <v>26825</v>
      </c>
      <c r="H207" s="117">
        <f t="shared" si="83"/>
        <v>2.5154170723790979E-2</v>
      </c>
      <c r="I207" s="117">
        <f t="shared" si="84"/>
        <v>0.14961389961389962</v>
      </c>
    </row>
    <row r="208" spans="1:34" x14ac:dyDescent="0.15">
      <c r="A208" s="97" t="s">
        <v>65</v>
      </c>
      <c r="B208" s="115">
        <v>97.49</v>
      </c>
      <c r="C208" s="116">
        <v>131</v>
      </c>
      <c r="D208" s="116">
        <v>256</v>
      </c>
      <c r="E208" s="117">
        <v>0.14149999999999999</v>
      </c>
      <c r="F208" s="116">
        <v>15956</v>
      </c>
      <c r="G208" s="116">
        <v>25421</v>
      </c>
      <c r="H208" s="117">
        <f t="shared" si="83"/>
        <v>2.1259331385913665E-2</v>
      </c>
      <c r="I208" s="117">
        <f t="shared" si="84"/>
        <v>0.12644787644787644</v>
      </c>
    </row>
    <row r="209" spans="1:9" x14ac:dyDescent="0.15">
      <c r="A209" s="97" t="s">
        <v>66</v>
      </c>
      <c r="B209" s="115">
        <v>111.1</v>
      </c>
      <c r="C209" s="116">
        <v>223</v>
      </c>
      <c r="D209" s="116">
        <v>392</v>
      </c>
      <c r="E209" s="117">
        <v>0.1409</v>
      </c>
      <c r="F209" s="116">
        <v>16317</v>
      </c>
      <c r="G209" s="116">
        <v>26659</v>
      </c>
      <c r="H209" s="117">
        <f t="shared" si="83"/>
        <v>3.6189548847776698E-2</v>
      </c>
      <c r="I209" s="117">
        <f t="shared" si="84"/>
        <v>0.21525096525096524</v>
      </c>
    </row>
    <row r="210" spans="1:9" x14ac:dyDescent="0.15">
      <c r="A210" s="97" t="s">
        <v>67</v>
      </c>
      <c r="B210" s="115">
        <v>137.6</v>
      </c>
      <c r="C210" s="116">
        <v>146</v>
      </c>
      <c r="D210" s="116">
        <v>386</v>
      </c>
      <c r="E210" s="117">
        <v>0.1416</v>
      </c>
      <c r="F210" s="116">
        <v>16176</v>
      </c>
      <c r="G210" s="116">
        <v>26341</v>
      </c>
      <c r="H210" s="117">
        <f t="shared" si="83"/>
        <v>2.3693605972086983E-2</v>
      </c>
      <c r="I210" s="117">
        <f t="shared" si="84"/>
        <v>0.14092664092664092</v>
      </c>
    </row>
    <row r="211" spans="1:9" x14ac:dyDescent="0.15">
      <c r="B211" s="115">
        <f>SUM(B204:B210)</f>
        <v>620.74</v>
      </c>
      <c r="C211" s="116">
        <f>SUM(C204:C210)</f>
        <v>1036</v>
      </c>
      <c r="D211" s="116">
        <f t="shared" ref="D211" si="85">SUM(D204:D210)</f>
        <v>2036</v>
      </c>
      <c r="E211" s="115"/>
      <c r="F211" s="116">
        <f t="shared" ref="F211:G211" si="86">SUM(F204:F210)</f>
        <v>113989</v>
      </c>
      <c r="G211" s="116">
        <f t="shared" si="86"/>
        <v>185464</v>
      </c>
      <c r="H211" s="117"/>
      <c r="I211" s="117">
        <f t="shared" si="84"/>
        <v>1</v>
      </c>
    </row>
    <row r="212" spans="1:9" ht="23.5" customHeight="1" x14ac:dyDescent="0.15"/>
    <row r="213" spans="1:9" ht="39" x14ac:dyDescent="0.15">
      <c r="A213" s="111" t="s">
        <v>52</v>
      </c>
      <c r="B213" s="111" t="s">
        <v>68</v>
      </c>
      <c r="C213" s="111" t="s">
        <v>69</v>
      </c>
      <c r="D213" s="111" t="s">
        <v>70</v>
      </c>
      <c r="E213" s="111" t="s">
        <v>71</v>
      </c>
      <c r="F213" s="111" t="s">
        <v>72</v>
      </c>
      <c r="G213" s="111" t="s">
        <v>73</v>
      </c>
    </row>
    <row r="214" spans="1:9" x14ac:dyDescent="0.15">
      <c r="A214" s="97" t="s">
        <v>61</v>
      </c>
      <c r="B214" s="115">
        <v>810.8</v>
      </c>
      <c r="C214" s="116">
        <v>394</v>
      </c>
      <c r="D214" s="116">
        <v>3339</v>
      </c>
      <c r="E214" s="117">
        <v>0.1249</v>
      </c>
      <c r="F214" s="116">
        <v>226723</v>
      </c>
      <c r="G214" s="116">
        <v>720666</v>
      </c>
    </row>
    <row r="215" spans="1:9" x14ac:dyDescent="0.15">
      <c r="A215" s="97" t="s">
        <v>62</v>
      </c>
      <c r="B215" s="115">
        <v>2280</v>
      </c>
      <c r="C215" s="116">
        <v>647</v>
      </c>
      <c r="D215" s="116">
        <v>7434</v>
      </c>
      <c r="E215" s="117">
        <v>0.12279999999999999</v>
      </c>
      <c r="F215" s="116">
        <v>238874</v>
      </c>
      <c r="G215" s="116">
        <v>795962</v>
      </c>
    </row>
    <row r="216" spans="1:9" x14ac:dyDescent="0.15">
      <c r="A216" s="97" t="s">
        <v>63</v>
      </c>
      <c r="B216" s="115">
        <v>2740</v>
      </c>
      <c r="C216" s="116">
        <v>801</v>
      </c>
      <c r="D216" s="116">
        <v>9613</v>
      </c>
      <c r="E216" s="117">
        <v>0.1222</v>
      </c>
      <c r="F216" s="116">
        <v>241052</v>
      </c>
      <c r="G216" s="116">
        <v>811809</v>
      </c>
    </row>
    <row r="217" spans="1:9" x14ac:dyDescent="0.15">
      <c r="A217" s="97" t="s">
        <v>64</v>
      </c>
      <c r="B217" s="115">
        <v>4920</v>
      </c>
      <c r="C217" s="116">
        <v>1596</v>
      </c>
      <c r="D217" s="116">
        <v>12567</v>
      </c>
      <c r="E217" s="117">
        <v>0.12269999999999999</v>
      </c>
      <c r="F217" s="116">
        <v>238778</v>
      </c>
      <c r="G217" s="116">
        <v>796590</v>
      </c>
    </row>
    <row r="218" spans="1:9" x14ac:dyDescent="0.15">
      <c r="A218" s="97" t="s">
        <v>65</v>
      </c>
      <c r="B218" s="115">
        <v>4930</v>
      </c>
      <c r="C218" s="116">
        <v>1067</v>
      </c>
      <c r="D218" s="116">
        <v>10947</v>
      </c>
      <c r="E218" s="117">
        <v>0.12330000000000001</v>
      </c>
      <c r="F218" s="116">
        <v>237562</v>
      </c>
      <c r="G218" s="116">
        <v>779975</v>
      </c>
    </row>
    <row r="219" spans="1:9" x14ac:dyDescent="0.15">
      <c r="A219" s="97" t="s">
        <v>66</v>
      </c>
      <c r="B219" s="115">
        <v>3950</v>
      </c>
      <c r="C219" s="116">
        <v>1282</v>
      </c>
      <c r="D219" s="116">
        <v>11260</v>
      </c>
      <c r="E219" s="117">
        <v>0.122</v>
      </c>
      <c r="F219" s="116">
        <v>240739</v>
      </c>
      <c r="G219" s="116">
        <v>804607</v>
      </c>
    </row>
    <row r="220" spans="1:9" x14ac:dyDescent="0.15">
      <c r="A220" s="97" t="s">
        <v>67</v>
      </c>
      <c r="B220" s="115">
        <v>1280</v>
      </c>
      <c r="C220" s="116">
        <v>375</v>
      </c>
      <c r="D220" s="116">
        <v>4275</v>
      </c>
      <c r="E220" s="117">
        <v>0.1241</v>
      </c>
      <c r="F220" s="116">
        <v>227024</v>
      </c>
      <c r="G220" s="116">
        <v>733663</v>
      </c>
    </row>
    <row r="221" spans="1:9" x14ac:dyDescent="0.15">
      <c r="B221" s="115">
        <f>SUM(B214:B220)</f>
        <v>20910.8</v>
      </c>
      <c r="C221" s="116">
        <f>SUM(C214:C220)</f>
        <v>6162</v>
      </c>
      <c r="D221" s="116">
        <f t="shared" ref="D221:G221" si="87">SUM(D214:D220)</f>
        <v>59435</v>
      </c>
      <c r="E221" s="115"/>
      <c r="F221" s="116">
        <f t="shared" si="87"/>
        <v>1650752</v>
      </c>
      <c r="G221" s="116">
        <f t="shared" si="87"/>
        <v>5443272</v>
      </c>
    </row>
    <row r="224" spans="1:9" x14ac:dyDescent="0.15">
      <c r="A224" s="97" t="s">
        <v>130</v>
      </c>
      <c r="B224" s="97" t="s">
        <v>53</v>
      </c>
      <c r="D224" s="97" t="s">
        <v>131</v>
      </c>
    </row>
    <row r="225" spans="1:3" x14ac:dyDescent="0.15">
      <c r="A225" s="97" t="s">
        <v>132</v>
      </c>
      <c r="B225" s="115">
        <v>0.12</v>
      </c>
      <c r="C225" s="117">
        <f>B225/$B$233</f>
        <v>2.8520499108734403E-4</v>
      </c>
    </row>
    <row r="226" spans="1:3" x14ac:dyDescent="0.15">
      <c r="A226" s="97" t="s">
        <v>133</v>
      </c>
      <c r="B226" s="115">
        <v>4.01</v>
      </c>
      <c r="C226" s="117">
        <f t="shared" ref="C226:C232" si="88">B226/$B$233</f>
        <v>9.5306001188354122E-3</v>
      </c>
    </row>
    <row r="227" spans="1:3" x14ac:dyDescent="0.15">
      <c r="A227" s="97" t="s">
        <v>134</v>
      </c>
      <c r="B227" s="115">
        <v>8.5500000000000007</v>
      </c>
      <c r="C227" s="117">
        <f t="shared" si="88"/>
        <v>2.0320855614973262E-2</v>
      </c>
    </row>
    <row r="228" spans="1:3" x14ac:dyDescent="0.15">
      <c r="A228" s="97" t="s">
        <v>135</v>
      </c>
      <c r="B228" s="115">
        <v>8.83</v>
      </c>
      <c r="C228" s="117">
        <f t="shared" si="88"/>
        <v>2.0986333927510398E-2</v>
      </c>
    </row>
    <row r="229" spans="1:3" x14ac:dyDescent="0.15">
      <c r="A229" s="97" t="s">
        <v>136</v>
      </c>
      <c r="B229" s="115">
        <v>18.010000000000002</v>
      </c>
      <c r="C229" s="117">
        <f t="shared" si="88"/>
        <v>4.2804515745692218E-2</v>
      </c>
    </row>
    <row r="230" spans="1:3" x14ac:dyDescent="0.15">
      <c r="A230" s="97" t="s">
        <v>137</v>
      </c>
      <c r="B230" s="115">
        <v>37.46</v>
      </c>
      <c r="C230" s="117">
        <f t="shared" si="88"/>
        <v>8.9031491384432559E-2</v>
      </c>
    </row>
    <row r="231" spans="1:3" x14ac:dyDescent="0.15">
      <c r="A231" s="97" t="s">
        <v>138</v>
      </c>
      <c r="B231" s="115">
        <v>62.27</v>
      </c>
      <c r="C231" s="117">
        <f t="shared" si="88"/>
        <v>0.14799762329174096</v>
      </c>
    </row>
    <row r="232" spans="1:3" x14ac:dyDescent="0.15">
      <c r="A232" s="97" t="s">
        <v>139</v>
      </c>
      <c r="B232" s="118">
        <v>281.5</v>
      </c>
      <c r="C232" s="117">
        <f t="shared" si="88"/>
        <v>0.66904337492572785</v>
      </c>
    </row>
    <row r="233" spans="1:3" x14ac:dyDescent="0.15">
      <c r="B233" s="115">
        <f>SUM(B225:B232)</f>
        <v>420.75</v>
      </c>
      <c r="C233" s="117">
        <f>B233/$B$233</f>
        <v>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FFF7A76E1C164CB2A4B4313B8C38B9" ma:contentTypeVersion="13" ma:contentTypeDescription="Create a new document." ma:contentTypeScope="" ma:versionID="98befc71025eb8acc331538732370282">
  <xsd:schema xmlns:xsd="http://www.w3.org/2001/XMLSchema" xmlns:xs="http://www.w3.org/2001/XMLSchema" xmlns:p="http://schemas.microsoft.com/office/2006/metadata/properties" xmlns:ns3="491a426e-5d81-4352-8a56-0cbcfa492ec0" xmlns:ns4="2fae2fa1-20b9-4765-8770-d8130e7b69c1" targetNamespace="http://schemas.microsoft.com/office/2006/metadata/properties" ma:root="true" ma:fieldsID="4fe4e878b5ed3b334d676251e5d923a7" ns3:_="" ns4:_="">
    <xsd:import namespace="491a426e-5d81-4352-8a56-0cbcfa492ec0"/>
    <xsd:import namespace="2fae2fa1-20b9-4765-8770-d8130e7b69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1a426e-5d81-4352-8a56-0cbcfa492e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e2fa1-20b9-4765-8770-d8130e7b69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EB6FD3-FD05-4660-A8BB-A74D57B3DD1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650A31-65EE-47FE-ACAC-7BED3E4281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1a426e-5d81-4352-8a56-0cbcfa492ec0"/>
    <ds:schemaRef ds:uri="2fae2fa1-20b9-4765-8770-d8130e7b69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40650D-9DC2-4B9F-A7CE-07D8FF7A35D7}">
  <ds:schemaRefs>
    <ds:schemaRef ds:uri="http://www.w3.org/XML/1998/namespace"/>
    <ds:schemaRef ds:uri="http://schemas.microsoft.com/office/2006/metadata/properties"/>
    <ds:schemaRef ds:uri="491a426e-5d81-4352-8a56-0cbcfa492ec0"/>
    <ds:schemaRef ds:uri="http://purl.org/dc/elements/1.1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2fae2fa1-20b9-4765-8770-d8130e7b69c1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Agrifood_EU_National level</vt:lpstr>
      <vt:lpstr>Health_Med_EU_National level</vt:lpstr>
      <vt:lpstr>ICT_EU_National level</vt:lpstr>
      <vt:lpstr>Energy_EU_National level</vt:lpstr>
      <vt:lpstr>Environm_EU_National level</vt:lpstr>
      <vt:lpstr>Transport_EU_National level</vt:lpstr>
      <vt:lpstr>Materials_EU_National level</vt:lpstr>
      <vt:lpstr>Tourism_EU_National level</vt:lpstr>
      <vt:lpstr>D4</vt:lpstr>
      <vt:lpstr>ΕΔΚ Α και Β Υποβ. ανά Περιφ.</vt:lpstr>
      <vt:lpstr>ΕΔΚ % Συμμετοχής ανά Τομέα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Konstantinos Tsinikos</dc:creator>
  <cp:lastModifiedBy>Konstantinos Tsinikos</cp:lastModifiedBy>
  <dcterms:created xsi:type="dcterms:W3CDTF">2020-07-24T11:21:09Z</dcterms:created>
  <dcterms:modified xsi:type="dcterms:W3CDTF">2021-01-20T09:26:31Z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0x01010031FFF7A76E1C164CB2A4B4313B8C38B9</vt:lpwstr>
  </property>
</Properties>
</file>